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2510" windowHeight="11175" activeTab="2"/>
  </bookViews>
  <sheets>
    <sheet name="MESU_MESO" sheetId="1" r:id="rId1"/>
    <sheet name="MESU_TEST" sheetId="2" r:id="rId2"/>
    <sheet name="MESU_remplissage_FICHE" sheetId="3" r:id="rId3"/>
  </sheets>
  <definedNames>
    <definedName name="_xlnm._FilterDatabase" localSheetId="0" hidden="1">MESU_MESO!$A$1:$Q$336</definedName>
    <definedName name="_xlnm._FilterDatabase" localSheetId="1" hidden="1">MESU_TEST!$A$1:$BE$106</definedName>
    <definedName name="_xlnm.Extract" localSheetId="0">MESU_MESO!$O:$O</definedName>
    <definedName name="_xlnm.Print_Titles" localSheetId="1">MESU_TEST!$1:$1</definedName>
    <definedName name="_xlnm.Print_Area" localSheetId="1">MESU_TEST!$A$1:$BE$106</definedName>
  </definedNames>
  <calcPr calcId="145621"/>
</workbook>
</file>

<file path=xl/calcChain.xml><?xml version="1.0" encoding="utf-8"?>
<calcChain xmlns="http://schemas.openxmlformats.org/spreadsheetml/2006/main">
  <c r="E106" i="3" l="1"/>
  <c r="B106" i="3"/>
  <c r="C106" i="3" s="1"/>
  <c r="E105" i="3"/>
  <c r="B105" i="3"/>
  <c r="C105" i="3" s="1"/>
  <c r="E104" i="3"/>
  <c r="B104" i="3"/>
  <c r="C104" i="3" s="1"/>
  <c r="E103" i="3"/>
  <c r="B103" i="3"/>
  <c r="C103" i="3" s="1"/>
  <c r="E102" i="3"/>
  <c r="B102" i="3"/>
  <c r="C102" i="3" s="1"/>
  <c r="E101" i="3"/>
  <c r="B101" i="3"/>
  <c r="C101" i="3" s="1"/>
  <c r="B100" i="3"/>
  <c r="C100" i="3" s="1"/>
  <c r="B99" i="3"/>
  <c r="C99" i="3" s="1"/>
  <c r="B98" i="3"/>
  <c r="B97" i="3"/>
  <c r="B96" i="3"/>
  <c r="C95" i="3"/>
  <c r="B95" i="3"/>
  <c r="B94" i="3"/>
  <c r="B93" i="3"/>
  <c r="E92" i="3"/>
  <c r="B92" i="3"/>
  <c r="C92" i="3" s="1"/>
  <c r="B88" i="3"/>
  <c r="B87" i="3"/>
  <c r="B86" i="3"/>
  <c r="E85" i="3"/>
  <c r="B85" i="3"/>
  <c r="C85" i="3" s="1"/>
  <c r="E84" i="3"/>
  <c r="B84" i="3"/>
  <c r="C84" i="3" s="1"/>
  <c r="E83" i="3"/>
  <c r="B83" i="3"/>
  <c r="C83" i="3" s="1"/>
  <c r="E82" i="3"/>
  <c r="B82" i="3"/>
  <c r="C82" i="3" s="1"/>
  <c r="E81" i="3"/>
  <c r="B81" i="3"/>
  <c r="C81" i="3" s="1"/>
  <c r="E80" i="3"/>
  <c r="B80" i="3"/>
  <c r="C80" i="3" s="1"/>
  <c r="E79" i="3"/>
  <c r="B79" i="3"/>
  <c r="C79" i="3" s="1"/>
  <c r="B77" i="3"/>
  <c r="C77" i="3" s="1"/>
  <c r="E76" i="3"/>
  <c r="B76" i="3"/>
  <c r="C76" i="3" s="1"/>
  <c r="E75" i="3"/>
  <c r="B75" i="3"/>
  <c r="C75" i="3" s="1"/>
  <c r="E74" i="3"/>
  <c r="B74" i="3"/>
  <c r="C74" i="3" s="1"/>
  <c r="E73" i="3"/>
  <c r="B73" i="3"/>
  <c r="C73" i="3" s="1"/>
  <c r="E72" i="3"/>
  <c r="B72" i="3"/>
  <c r="C72" i="3" s="1"/>
  <c r="E71" i="3"/>
  <c r="B71" i="3"/>
  <c r="C71" i="3" s="1"/>
  <c r="B70" i="3"/>
  <c r="C70" i="3" s="1"/>
  <c r="B69" i="3"/>
  <c r="B68" i="3"/>
  <c r="B67" i="3"/>
  <c r="B66" i="3"/>
  <c r="B65" i="3"/>
  <c r="B64" i="3"/>
  <c r="C64" i="3" s="1"/>
  <c r="B63" i="3"/>
  <c r="B62" i="3"/>
  <c r="B61" i="3"/>
  <c r="B60" i="3"/>
  <c r="B59" i="3"/>
  <c r="C58" i="3"/>
  <c r="B58" i="3"/>
  <c r="B57" i="3"/>
  <c r="B56" i="3"/>
  <c r="C56" i="3" s="1"/>
  <c r="B55" i="3"/>
  <c r="C55" i="3" s="1"/>
  <c r="C54" i="3"/>
  <c r="B54" i="3"/>
  <c r="B53" i="3"/>
  <c r="C53" i="3" s="1"/>
  <c r="B52" i="3"/>
  <c r="B51" i="3"/>
  <c r="C51" i="3" s="1"/>
  <c r="B50" i="3"/>
  <c r="B49" i="3"/>
  <c r="B48" i="3"/>
  <c r="C48" i="3" s="1"/>
  <c r="B46" i="3"/>
  <c r="B43" i="3"/>
  <c r="B42" i="3"/>
  <c r="B41" i="3"/>
  <c r="B40" i="3"/>
  <c r="B39" i="3"/>
  <c r="B38" i="3"/>
  <c r="C38" i="3" s="1"/>
  <c r="B37" i="3"/>
  <c r="C37" i="3" s="1"/>
  <c r="B36" i="3"/>
  <c r="B35" i="3"/>
  <c r="B34" i="3"/>
  <c r="C34" i="3" s="1"/>
  <c r="B33" i="3"/>
  <c r="C33" i="3" s="1"/>
  <c r="B32" i="3"/>
  <c r="B31" i="3"/>
  <c r="B29" i="3"/>
  <c r="B28" i="3"/>
  <c r="C28" i="3" s="1"/>
  <c r="B27" i="3"/>
  <c r="C27" i="3" s="1"/>
  <c r="B26" i="3"/>
  <c r="B25" i="3"/>
  <c r="B23" i="3"/>
  <c r="C23" i="3" s="1"/>
  <c r="B22" i="3"/>
  <c r="C22" i="3" s="1"/>
  <c r="B21" i="3"/>
  <c r="B20" i="3"/>
  <c r="B19" i="3"/>
  <c r="B18" i="3"/>
  <c r="C17" i="3"/>
  <c r="B17" i="3"/>
  <c r="C16" i="3"/>
  <c r="B16" i="3"/>
  <c r="B15" i="3"/>
  <c r="B14" i="3"/>
  <c r="B13" i="3"/>
  <c r="B12" i="3"/>
  <c r="B11" i="3"/>
  <c r="B10" i="3"/>
  <c r="C10" i="3" s="1"/>
  <c r="B9" i="3"/>
  <c r="C9" i="3" s="1"/>
  <c r="B8" i="3"/>
  <c r="B7" i="3"/>
  <c r="B6" i="3"/>
  <c r="B5" i="3"/>
  <c r="B4" i="3"/>
  <c r="B3" i="3"/>
  <c r="B2" i="3"/>
  <c r="Q3" i="2" l="1"/>
  <c r="AF3" i="2" s="1"/>
  <c r="A3" i="3" s="1"/>
  <c r="X3" i="2"/>
  <c r="Y3" i="2" s="1"/>
  <c r="AH3" i="2"/>
  <c r="Q4" i="2"/>
  <c r="AF4" i="2" s="1"/>
  <c r="A4" i="3" s="1"/>
  <c r="X4" i="2"/>
  <c r="Y4" i="2" s="1"/>
  <c r="AE4" i="2" s="1"/>
  <c r="D4" i="3" s="1"/>
  <c r="AH4" i="2"/>
  <c r="Q5" i="2"/>
  <c r="AF5" i="2" s="1"/>
  <c r="A5" i="3" s="1"/>
  <c r="X5" i="2"/>
  <c r="Y5" i="2" s="1"/>
  <c r="AH5" i="2"/>
  <c r="Q6" i="2"/>
  <c r="AF6" i="2" s="1"/>
  <c r="A6" i="3" s="1"/>
  <c r="X6" i="2"/>
  <c r="Y6" i="2" s="1"/>
  <c r="AB6" i="2" s="1"/>
  <c r="AH6" i="2"/>
  <c r="Q7" i="2"/>
  <c r="AF7" i="2" s="1"/>
  <c r="A7" i="3" s="1"/>
  <c r="X7" i="2"/>
  <c r="Y7" i="2" s="1"/>
  <c r="AB7" i="2" s="1"/>
  <c r="AH7" i="2"/>
  <c r="Q8" i="2"/>
  <c r="AF8" i="2" s="1"/>
  <c r="X8" i="2"/>
  <c r="Y8" i="2" s="1"/>
  <c r="AB8" i="2" s="1"/>
  <c r="AH8" i="2"/>
  <c r="AF9" i="2"/>
  <c r="AF10" i="2"/>
  <c r="Q11" i="2"/>
  <c r="AF11" i="2" s="1"/>
  <c r="A11" i="3" s="1"/>
  <c r="X11" i="2"/>
  <c r="Y11" i="2" s="1"/>
  <c r="AE11" i="2" s="1"/>
  <c r="D11" i="3" s="1"/>
  <c r="AH11" i="2"/>
  <c r="Q12" i="2"/>
  <c r="AF12" i="2" s="1"/>
  <c r="A12" i="3" s="1"/>
  <c r="X12" i="2"/>
  <c r="Y12" i="2" s="1"/>
  <c r="AH12" i="2"/>
  <c r="Q13" i="2"/>
  <c r="AF13" i="2" s="1"/>
  <c r="A13" i="3" s="1"/>
  <c r="X13" i="2"/>
  <c r="Y13" i="2" s="1"/>
  <c r="AB13" i="2" s="1"/>
  <c r="AH13" i="2"/>
  <c r="Z13" i="2"/>
  <c r="AA13" i="2"/>
  <c r="Q14" i="2"/>
  <c r="AF14" i="2" s="1"/>
  <c r="A14" i="3" s="1"/>
  <c r="X14" i="2"/>
  <c r="Y14" i="2" s="1"/>
  <c r="AH14" i="2"/>
  <c r="Q15" i="2"/>
  <c r="AF15" i="2" s="1"/>
  <c r="A15" i="3" s="1"/>
  <c r="X15" i="2"/>
  <c r="Y15" i="2" s="1"/>
  <c r="AB15" i="2" s="1"/>
  <c r="AL15" i="2" s="1"/>
  <c r="AH15" i="2"/>
  <c r="Z15" i="2"/>
  <c r="AA15" i="2"/>
  <c r="Q18" i="2"/>
  <c r="AF18" i="2" s="1"/>
  <c r="X18" i="2"/>
  <c r="Y18" i="2" s="1"/>
  <c r="AB18" i="2" s="1"/>
  <c r="AH18" i="2"/>
  <c r="Z18" i="2"/>
  <c r="AA18" i="2"/>
  <c r="Q19" i="2"/>
  <c r="AF19" i="2" s="1"/>
  <c r="A19" i="3" s="1"/>
  <c r="X19" i="2"/>
  <c r="Y19" i="2" s="1"/>
  <c r="AB19" i="2" s="1"/>
  <c r="AH19" i="2"/>
  <c r="Z19" i="2"/>
  <c r="AA19" i="2"/>
  <c r="Q20" i="2"/>
  <c r="AF20" i="2" s="1"/>
  <c r="A20" i="3" s="1"/>
  <c r="X20" i="2"/>
  <c r="Y20" i="2" s="1"/>
  <c r="AB20" i="2" s="1"/>
  <c r="AH20" i="2"/>
  <c r="Z20" i="2"/>
  <c r="AA20" i="2"/>
  <c r="Q21" i="2"/>
  <c r="AF21" i="2" s="1"/>
  <c r="A21" i="3" s="1"/>
  <c r="X21" i="2"/>
  <c r="Y21" i="2" s="1"/>
  <c r="AH21" i="2"/>
  <c r="Z21" i="2"/>
  <c r="AA21" i="2"/>
  <c r="AF22" i="2"/>
  <c r="AF23" i="2"/>
  <c r="Q25" i="2"/>
  <c r="AF25" i="2" s="1"/>
  <c r="A25" i="3" s="1"/>
  <c r="X25" i="2"/>
  <c r="Y25" i="2" s="1"/>
  <c r="AB25" i="2" s="1"/>
  <c r="AH25" i="2"/>
  <c r="Q26" i="2"/>
  <c r="AF26" i="2" s="1"/>
  <c r="A26" i="3" s="1"/>
  <c r="X26" i="2"/>
  <c r="Y26" i="2" s="1"/>
  <c r="AB26" i="2" s="1"/>
  <c r="AH26" i="2"/>
  <c r="Z26" i="2"/>
  <c r="AA26" i="2"/>
  <c r="AF27" i="2"/>
  <c r="AF28" i="2"/>
  <c r="Q29" i="2"/>
  <c r="AF29" i="2" s="1"/>
  <c r="A29" i="3" s="1"/>
  <c r="X29" i="2"/>
  <c r="Y29" i="2" s="1"/>
  <c r="AH29" i="2"/>
  <c r="Z29" i="2"/>
  <c r="AA29" i="2"/>
  <c r="Q31" i="2"/>
  <c r="AF31" i="2" s="1"/>
  <c r="A31" i="3" s="1"/>
  <c r="X31" i="2"/>
  <c r="Y31" i="2" s="1"/>
  <c r="AB31" i="2" s="1"/>
  <c r="AH31" i="2"/>
  <c r="Q32" i="2"/>
  <c r="AF32" i="2" s="1"/>
  <c r="A32" i="3" s="1"/>
  <c r="X32" i="2"/>
  <c r="Y32" i="2" s="1"/>
  <c r="AH32" i="2"/>
  <c r="Z32" i="2"/>
  <c r="AA32" i="2"/>
  <c r="AF33" i="2"/>
  <c r="AF34" i="2"/>
  <c r="Q35" i="2"/>
  <c r="AF35" i="2" s="1"/>
  <c r="A35" i="3" s="1"/>
  <c r="X35" i="2"/>
  <c r="Y35" i="2" s="1"/>
  <c r="AH35" i="2"/>
  <c r="Z35" i="2"/>
  <c r="AA35" i="2"/>
  <c r="Q36" i="2"/>
  <c r="AF36" i="2" s="1"/>
  <c r="A36" i="3" s="1"/>
  <c r="X36" i="2"/>
  <c r="Y36" i="2" s="1"/>
  <c r="AB36" i="2" s="1"/>
  <c r="AH36" i="2"/>
  <c r="AF37" i="2"/>
  <c r="AF38" i="2"/>
  <c r="Q39" i="2"/>
  <c r="AF39" i="2" s="1"/>
  <c r="A39" i="3" s="1"/>
  <c r="X39" i="2"/>
  <c r="Y39" i="2" s="1"/>
  <c r="AH39" i="2"/>
  <c r="Q40" i="2"/>
  <c r="AF40" i="2" s="1"/>
  <c r="A40" i="3" s="1"/>
  <c r="X40" i="2"/>
  <c r="Y40" i="2" s="1"/>
  <c r="AB40" i="2" s="1"/>
  <c r="AL40" i="2" s="1"/>
  <c r="AH40" i="2"/>
  <c r="Q41" i="2"/>
  <c r="AF41" i="2" s="1"/>
  <c r="A41" i="3" s="1"/>
  <c r="X41" i="2"/>
  <c r="Y41" i="2" s="1"/>
  <c r="AB41" i="2" s="1"/>
  <c r="AL41" i="2" s="1"/>
  <c r="AH41" i="2"/>
  <c r="Z41" i="2"/>
  <c r="AA41" i="2"/>
  <c r="Q42" i="2"/>
  <c r="AF42" i="2" s="1"/>
  <c r="A42" i="3" s="1"/>
  <c r="X42" i="2"/>
  <c r="Y42" i="2" s="1"/>
  <c r="AB42" i="2" s="1"/>
  <c r="AH42" i="2"/>
  <c r="Q43" i="2"/>
  <c r="AF43" i="2" s="1"/>
  <c r="A43" i="3" s="1"/>
  <c r="X43" i="2"/>
  <c r="Y43" i="2" s="1"/>
  <c r="AH43" i="2"/>
  <c r="Z43" i="2"/>
  <c r="AA43" i="2"/>
  <c r="Q46" i="2"/>
  <c r="AF46" i="2" s="1"/>
  <c r="A46" i="3" s="1"/>
  <c r="X46" i="2"/>
  <c r="Y46" i="2" s="1"/>
  <c r="AB46" i="2" s="1"/>
  <c r="AH46" i="2"/>
  <c r="Z46" i="2"/>
  <c r="AA46" i="2"/>
  <c r="AF48" i="2"/>
  <c r="Q49" i="2"/>
  <c r="AF49" i="2" s="1"/>
  <c r="A49" i="3" s="1"/>
  <c r="X49" i="2"/>
  <c r="Y49" i="2" s="1"/>
  <c r="AH49" i="2"/>
  <c r="Q50" i="2"/>
  <c r="AF50" i="2" s="1"/>
  <c r="A50" i="3" s="1"/>
  <c r="X50" i="2"/>
  <c r="Y50" i="2" s="1"/>
  <c r="AB50" i="2" s="1"/>
  <c r="AH50" i="2"/>
  <c r="Z50" i="2"/>
  <c r="AA50" i="2"/>
  <c r="AF51" i="2"/>
  <c r="Q52" i="2"/>
  <c r="AF52" i="2" s="1"/>
  <c r="A52" i="3" s="1"/>
  <c r="X52" i="2"/>
  <c r="Y52" i="2" s="1"/>
  <c r="AB52" i="2" s="1"/>
  <c r="AH52" i="2"/>
  <c r="Z52" i="2"/>
  <c r="AA52" i="2"/>
  <c r="AF53" i="2"/>
  <c r="AF55" i="2"/>
  <c r="AF56" i="2"/>
  <c r="Q57" i="2"/>
  <c r="AF57" i="2" s="1"/>
  <c r="A57" i="3" s="1"/>
  <c r="X57" i="2"/>
  <c r="Y57" i="2" s="1"/>
  <c r="AE57" i="2" s="1"/>
  <c r="AH57" i="2"/>
  <c r="Q59" i="2"/>
  <c r="AF59" i="2" s="1"/>
  <c r="A59" i="3" s="1"/>
  <c r="X59" i="2"/>
  <c r="Y59" i="2" s="1"/>
  <c r="AH59" i="2"/>
  <c r="Q60" i="2"/>
  <c r="AF60" i="2" s="1"/>
  <c r="A60" i="3" s="1"/>
  <c r="X60" i="2"/>
  <c r="Y60" i="2" s="1"/>
  <c r="AH60" i="2"/>
  <c r="Q61" i="2"/>
  <c r="AF61" i="2" s="1"/>
  <c r="A61" i="3" s="1"/>
  <c r="X61" i="2"/>
  <c r="Y61" i="2" s="1"/>
  <c r="AH61" i="2"/>
  <c r="Q62" i="2"/>
  <c r="AF62" i="2" s="1"/>
  <c r="A62" i="3" s="1"/>
  <c r="X62" i="2"/>
  <c r="Y62" i="2" s="1"/>
  <c r="AH62" i="2"/>
  <c r="Q63" i="2"/>
  <c r="AF63" i="2" s="1"/>
  <c r="A63" i="3" s="1"/>
  <c r="X63" i="2"/>
  <c r="Y63" i="2" s="1"/>
  <c r="AH63" i="2"/>
  <c r="Z63" i="2"/>
  <c r="AA63" i="2"/>
  <c r="AF64" i="2"/>
  <c r="Q65" i="2"/>
  <c r="AF65" i="2" s="1"/>
  <c r="A65" i="3" s="1"/>
  <c r="X65" i="2"/>
  <c r="Y65" i="2" s="1"/>
  <c r="AH65" i="2"/>
  <c r="Z65" i="2"/>
  <c r="AA65" i="2"/>
  <c r="Q66" i="2"/>
  <c r="AF66" i="2" s="1"/>
  <c r="A66" i="3" s="1"/>
  <c r="X66" i="2"/>
  <c r="Y66" i="2" s="1"/>
  <c r="AB66" i="2" s="1"/>
  <c r="AH66" i="2"/>
  <c r="Q67" i="2"/>
  <c r="AF67" i="2" s="1"/>
  <c r="X67" i="2"/>
  <c r="Y67" i="2" s="1"/>
  <c r="AB67" i="2" s="1"/>
  <c r="AH67" i="2"/>
  <c r="Z67" i="2"/>
  <c r="AA67" i="2"/>
  <c r="Q68" i="2"/>
  <c r="AF68" i="2" s="1"/>
  <c r="A68" i="3" s="1"/>
  <c r="X68" i="2"/>
  <c r="Y68" i="2" s="1"/>
  <c r="AB68" i="2" s="1"/>
  <c r="AH68" i="2"/>
  <c r="Q69" i="2"/>
  <c r="AF69" i="2" s="1"/>
  <c r="X69" i="2"/>
  <c r="Y69" i="2" s="1"/>
  <c r="AH69" i="2"/>
  <c r="Z69" i="2"/>
  <c r="AA69" i="2"/>
  <c r="AF70" i="2"/>
  <c r="AF71" i="2"/>
  <c r="AF72" i="2"/>
  <c r="AF73" i="2"/>
  <c r="Q74" i="2"/>
  <c r="AF74" i="2" s="1"/>
  <c r="A74" i="3" s="1"/>
  <c r="AF75" i="2"/>
  <c r="AF76" i="2"/>
  <c r="AF77" i="2"/>
  <c r="AF79" i="2"/>
  <c r="AF80" i="2"/>
  <c r="AF81" i="2"/>
  <c r="AF82" i="2"/>
  <c r="AF83" i="2"/>
  <c r="AF84" i="2"/>
  <c r="AF85" i="2"/>
  <c r="Q86" i="2"/>
  <c r="AF86" i="2" s="1"/>
  <c r="A86" i="3" s="1"/>
  <c r="X86" i="2"/>
  <c r="Y86" i="2" s="1"/>
  <c r="AB86" i="2" s="1"/>
  <c r="AL86" i="2" s="1"/>
  <c r="AH86" i="2"/>
  <c r="Q87" i="2"/>
  <c r="AF87" i="2" s="1"/>
  <c r="A87" i="3" s="1"/>
  <c r="X87" i="2"/>
  <c r="Y87" i="2" s="1"/>
  <c r="AH87" i="2"/>
  <c r="Q88" i="2"/>
  <c r="AF88" i="2" s="1"/>
  <c r="A88" i="3" s="1"/>
  <c r="X88" i="2"/>
  <c r="Y88" i="2" s="1"/>
  <c r="AH88" i="2"/>
  <c r="AF92" i="2"/>
  <c r="Q93" i="2"/>
  <c r="AF93" i="2" s="1"/>
  <c r="A93" i="3" s="1"/>
  <c r="X93" i="2"/>
  <c r="Y93" i="2" s="1"/>
  <c r="AB93" i="2" s="1"/>
  <c r="AH93" i="2"/>
  <c r="Q94" i="2"/>
  <c r="AF94" i="2" s="1"/>
  <c r="A94" i="3" s="1"/>
  <c r="X94" i="2"/>
  <c r="Y94" i="2" s="1"/>
  <c r="AB94" i="2" s="1"/>
  <c r="AH94" i="2"/>
  <c r="Z94" i="2"/>
  <c r="AA94" i="2"/>
  <c r="Q96" i="2"/>
  <c r="AF96" i="2" s="1"/>
  <c r="A96" i="3" s="1"/>
  <c r="X96" i="2"/>
  <c r="Y96" i="2" s="1"/>
  <c r="AB96" i="2" s="1"/>
  <c r="AH96" i="2"/>
  <c r="Q97" i="2"/>
  <c r="AF97" i="2" s="1"/>
  <c r="A97" i="3" s="1"/>
  <c r="X97" i="2"/>
  <c r="Y97" i="2" s="1"/>
  <c r="AH97" i="2"/>
  <c r="Z97" i="2"/>
  <c r="AA97" i="2"/>
  <c r="Q98" i="2"/>
  <c r="AF98" i="2" s="1"/>
  <c r="A98" i="3" s="1"/>
  <c r="X98" i="2"/>
  <c r="Y98" i="2" s="1"/>
  <c r="AB98" i="2" s="1"/>
  <c r="AH98" i="2"/>
  <c r="AF99" i="2"/>
  <c r="AF100" i="2"/>
  <c r="AF101" i="2"/>
  <c r="AF102" i="2"/>
  <c r="AF103" i="2"/>
  <c r="AF104" i="2"/>
  <c r="AF105" i="2"/>
  <c r="AF106" i="2"/>
  <c r="Q2" i="2"/>
  <c r="AF2" i="2" s="1"/>
  <c r="A2" i="3" s="1"/>
  <c r="X2" i="2"/>
  <c r="Y2" i="2" s="1"/>
  <c r="AH2" i="2"/>
  <c r="Q95" i="2"/>
  <c r="AF95" i="2" s="1"/>
  <c r="A95" i="3" s="1"/>
  <c r="X95" i="2"/>
  <c r="Y95" i="2" s="1"/>
  <c r="AE95" i="2" s="1"/>
  <c r="AH95" i="2"/>
  <c r="AF91" i="2"/>
  <c r="AF90" i="2"/>
  <c r="Q89" i="2"/>
  <c r="AF89" i="2" s="1"/>
  <c r="A89" i="3" s="1"/>
  <c r="X89" i="2"/>
  <c r="Y89" i="2" s="1"/>
  <c r="AB89" i="2" s="1"/>
  <c r="AH89" i="2"/>
  <c r="E89" i="3" s="1"/>
  <c r="AK89" i="2"/>
  <c r="Q78" i="2"/>
  <c r="AF78" i="2" s="1"/>
  <c r="A78" i="3" s="1"/>
  <c r="X78" i="2"/>
  <c r="Y78" i="2" s="1"/>
  <c r="AE78" i="2" s="1"/>
  <c r="D78" i="3" s="1"/>
  <c r="AH78" i="2"/>
  <c r="Q58" i="2"/>
  <c r="AF58" i="2" s="1"/>
  <c r="A58" i="3" s="1"/>
  <c r="X58" i="2"/>
  <c r="Y58" i="2" s="1"/>
  <c r="AB58" i="2" s="1"/>
  <c r="AH58" i="2"/>
  <c r="E58" i="3" s="1"/>
  <c r="Q54" i="2"/>
  <c r="AF54" i="2" s="1"/>
  <c r="A54" i="3" s="1"/>
  <c r="X54" i="2"/>
  <c r="Y54" i="2" s="1"/>
  <c r="AB54" i="2" s="1"/>
  <c r="AH54" i="2"/>
  <c r="Q47" i="2"/>
  <c r="AF47" i="2" s="1"/>
  <c r="A47" i="3" s="1"/>
  <c r="X47" i="2"/>
  <c r="Y47" i="2"/>
  <c r="AB47" i="2" s="1"/>
  <c r="AH47" i="2"/>
  <c r="Q45" i="2"/>
  <c r="AF45" i="2" s="1"/>
  <c r="A45" i="3" s="1"/>
  <c r="X45" i="2"/>
  <c r="Y45" i="2" s="1"/>
  <c r="AH45" i="2"/>
  <c r="AF44" i="2"/>
  <c r="Q30" i="2"/>
  <c r="X30" i="2"/>
  <c r="Y30" i="2" s="1"/>
  <c r="AE30" i="2" s="1"/>
  <c r="D30" i="3" s="1"/>
  <c r="AH30" i="2"/>
  <c r="E30" i="3" s="1"/>
  <c r="Q24" i="2"/>
  <c r="AF24" i="2" s="1"/>
  <c r="A24" i="3" s="1"/>
  <c r="X24" i="2"/>
  <c r="Y24" i="2" s="1"/>
  <c r="AB24" i="2" s="1"/>
  <c r="AH24" i="2"/>
  <c r="E24" i="3" s="1"/>
  <c r="AK24" i="2"/>
  <c r="Q17" i="2"/>
  <c r="AF17" i="2" s="1"/>
  <c r="A17" i="3" s="1"/>
  <c r="X17" i="2"/>
  <c r="Y17" i="2" s="1"/>
  <c r="AH17" i="2"/>
  <c r="E17" i="3" s="1"/>
  <c r="Q16" i="2"/>
  <c r="AF16" i="2" s="1"/>
  <c r="A16" i="3" s="1"/>
  <c r="X16" i="2"/>
  <c r="Y16" i="2" s="1"/>
  <c r="AH16" i="2"/>
  <c r="E16" i="3" s="1"/>
  <c r="Z24" i="2"/>
  <c r="AA24" i="2"/>
  <c r="AC24" i="2" s="1"/>
  <c r="AD24" i="2" s="1"/>
  <c r="Z30" i="2"/>
  <c r="AA30" i="2"/>
  <c r="Z47" i="2"/>
  <c r="AC47" i="2" s="1"/>
  <c r="AA47" i="2"/>
  <c r="Z54" i="2"/>
  <c r="AA54" i="2"/>
  <c r="Z58" i="2"/>
  <c r="AA58" i="2"/>
  <c r="AC58" i="2" s="1"/>
  <c r="AD58" i="2" s="1"/>
  <c r="Z78" i="2"/>
  <c r="AA78" i="2"/>
  <c r="X106" i="2"/>
  <c r="Y106" i="2" s="1"/>
  <c r="AE106" i="2" s="1"/>
  <c r="D106" i="3" s="1"/>
  <c r="X105" i="2"/>
  <c r="Y105" i="2" s="1"/>
  <c r="X104" i="2"/>
  <c r="Y104" i="2" s="1"/>
  <c r="AE104" i="2" s="1"/>
  <c r="D104" i="3" s="1"/>
  <c r="X103" i="2"/>
  <c r="Y103" i="2" s="1"/>
  <c r="AE103" i="2" s="1"/>
  <c r="D103" i="3" s="1"/>
  <c r="X102" i="2"/>
  <c r="Y102" i="2" s="1"/>
  <c r="AE102" i="2" s="1"/>
  <c r="D102" i="3" s="1"/>
  <c r="X101" i="2"/>
  <c r="Y101" i="2" s="1"/>
  <c r="AH100" i="2"/>
  <c r="X100" i="2"/>
  <c r="Y100" i="2" s="1"/>
  <c r="AH99" i="2"/>
  <c r="E99" i="3" s="1"/>
  <c r="X99" i="2"/>
  <c r="Y99" i="2" s="1"/>
  <c r="X92" i="2"/>
  <c r="Y92" i="2" s="1"/>
  <c r="AH91" i="2"/>
  <c r="E91" i="3" s="1"/>
  <c r="X91" i="2"/>
  <c r="Y91" i="2"/>
  <c r="AH90" i="2"/>
  <c r="E90" i="3" s="1"/>
  <c r="X90" i="2"/>
  <c r="Y90" i="2" s="1"/>
  <c r="X85" i="2"/>
  <c r="Y85" i="2" s="1"/>
  <c r="AE85" i="2" s="1"/>
  <c r="D85" i="3" s="1"/>
  <c r="X84" i="2"/>
  <c r="Y84" i="2" s="1"/>
  <c r="X83" i="2"/>
  <c r="Y83" i="2" s="1"/>
  <c r="AE83" i="2" s="1"/>
  <c r="D83" i="3" s="1"/>
  <c r="X82" i="2"/>
  <c r="Y82" i="2" s="1"/>
  <c r="X81" i="2"/>
  <c r="Y81" i="2" s="1"/>
  <c r="X80" i="2"/>
  <c r="Y80" i="2" s="1"/>
  <c r="X79" i="2"/>
  <c r="Y79" i="2" s="1"/>
  <c r="AE79" i="2" s="1"/>
  <c r="D79" i="3" s="1"/>
  <c r="AH77" i="2"/>
  <c r="X77" i="2"/>
  <c r="Y77" i="2" s="1"/>
  <c r="AE77" i="2" s="1"/>
  <c r="D77" i="3" s="1"/>
  <c r="X76" i="2"/>
  <c r="Y76" i="2" s="1"/>
  <c r="X75" i="2"/>
  <c r="Y75" i="2" s="1"/>
  <c r="AE75" i="2" s="1"/>
  <c r="D75" i="3" s="1"/>
  <c r="X74" i="2"/>
  <c r="Y74" i="2" s="1"/>
  <c r="X73" i="2"/>
  <c r="Y73" i="2" s="1"/>
  <c r="AE73" i="2" s="1"/>
  <c r="D73" i="3" s="1"/>
  <c r="X72" i="2"/>
  <c r="Y72" i="2" s="1"/>
  <c r="AE72" i="2" s="1"/>
  <c r="D72" i="3" s="1"/>
  <c r="X71" i="2"/>
  <c r="Y71" i="2" s="1"/>
  <c r="AE71" i="2" s="1"/>
  <c r="D71" i="3" s="1"/>
  <c r="AH70" i="2"/>
  <c r="E70" i="3" s="1"/>
  <c r="X70" i="2"/>
  <c r="Y70" i="2" s="1"/>
  <c r="AE70" i="2" s="1"/>
  <c r="D70" i="3" s="1"/>
  <c r="AH64" i="2"/>
  <c r="X64" i="2"/>
  <c r="Y64" i="2" s="1"/>
  <c r="AE64" i="2" s="1"/>
  <c r="D64" i="3" s="1"/>
  <c r="AH56" i="2"/>
  <c r="E56" i="3" s="1"/>
  <c r="X56" i="2"/>
  <c r="Y56" i="2" s="1"/>
  <c r="AE56" i="2" s="1"/>
  <c r="D56" i="3" s="1"/>
  <c r="AH55" i="2"/>
  <c r="AO55" i="2" s="1"/>
  <c r="X55" i="2"/>
  <c r="Y55" i="2" s="1"/>
  <c r="AE55" i="2" s="1"/>
  <c r="D55" i="3" s="1"/>
  <c r="AH53" i="2"/>
  <c r="E53" i="3" s="1"/>
  <c r="X53" i="2"/>
  <c r="Y53" i="2" s="1"/>
  <c r="AE53" i="2" s="1"/>
  <c r="D53" i="3" s="1"/>
  <c r="AH51" i="2"/>
  <c r="E51" i="3" s="1"/>
  <c r="X51" i="2"/>
  <c r="Y51" i="2" s="1"/>
  <c r="AH48" i="2"/>
  <c r="X48" i="2"/>
  <c r="Y48" i="2" s="1"/>
  <c r="AE48" i="2" s="1"/>
  <c r="D48" i="3" s="1"/>
  <c r="AH44" i="2"/>
  <c r="E44" i="3" s="1"/>
  <c r="X44" i="2"/>
  <c r="Y44" i="2" s="1"/>
  <c r="AE44" i="2" s="1"/>
  <c r="D44" i="3" s="1"/>
  <c r="AH38" i="2"/>
  <c r="X38" i="2"/>
  <c r="Y38" i="2" s="1"/>
  <c r="AE38" i="2" s="1"/>
  <c r="D38" i="3" s="1"/>
  <c r="AH37" i="2"/>
  <c r="X37" i="2"/>
  <c r="Y37" i="2" s="1"/>
  <c r="AE37" i="2" s="1"/>
  <c r="D37" i="3" s="1"/>
  <c r="AH34" i="2"/>
  <c r="X34" i="2"/>
  <c r="Y34" i="2" s="1"/>
  <c r="AE34" i="2" s="1"/>
  <c r="D34" i="3" s="1"/>
  <c r="AH33" i="2"/>
  <c r="X33" i="2"/>
  <c r="Y33" i="2" s="1"/>
  <c r="AE33" i="2" s="1"/>
  <c r="D33" i="3" s="1"/>
  <c r="AH28" i="2"/>
  <c r="X28" i="2"/>
  <c r="Y28" i="2" s="1"/>
  <c r="AH27" i="2"/>
  <c r="E27" i="3" s="1"/>
  <c r="X27" i="2"/>
  <c r="Y27" i="2" s="1"/>
  <c r="AE27" i="2" s="1"/>
  <c r="D27" i="3" s="1"/>
  <c r="AH23" i="2"/>
  <c r="X23" i="2"/>
  <c r="Y23" i="2" s="1"/>
  <c r="AH22" i="2"/>
  <c r="X22" i="2"/>
  <c r="Y22" i="2" s="1"/>
  <c r="AH10" i="2"/>
  <c r="X10" i="2"/>
  <c r="Y10" i="2" s="1"/>
  <c r="AE10" i="2" s="1"/>
  <c r="D10" i="3" s="1"/>
  <c r="AH9" i="2"/>
  <c r="E9" i="3" s="1"/>
  <c r="X9" i="2"/>
  <c r="Y9" i="2" s="1"/>
  <c r="AK106" i="2"/>
  <c r="AK105" i="2"/>
  <c r="AK104" i="2"/>
  <c r="AK103" i="2"/>
  <c r="AK102" i="2"/>
  <c r="AK101" i="2"/>
  <c r="AK99" i="2"/>
  <c r="AK92" i="2"/>
  <c r="AK91" i="2"/>
  <c r="AK85" i="2"/>
  <c r="AK84" i="2"/>
  <c r="AK83" i="2"/>
  <c r="AN83" i="2" s="1"/>
  <c r="AK82" i="2"/>
  <c r="AK81" i="2"/>
  <c r="AK80" i="2"/>
  <c r="AK79" i="2"/>
  <c r="AK76" i="2"/>
  <c r="AK75" i="2"/>
  <c r="AK74" i="2"/>
  <c r="AK73" i="2"/>
  <c r="AK72" i="2"/>
  <c r="AK71" i="2"/>
  <c r="Z2" i="2"/>
  <c r="AA2" i="2"/>
  <c r="AJ2" i="2"/>
  <c r="Z3" i="2"/>
  <c r="AA3" i="2"/>
  <c r="Z4" i="2"/>
  <c r="AA4" i="2"/>
  <c r="Z5" i="2"/>
  <c r="AA6" i="2"/>
  <c r="Z7" i="2"/>
  <c r="AA8" i="2"/>
  <c r="Z10" i="2"/>
  <c r="Z11" i="2"/>
  <c r="Z12" i="2"/>
  <c r="AA12" i="2"/>
  <c r="Z14" i="2"/>
  <c r="AA14" i="2"/>
  <c r="Z16" i="2"/>
  <c r="AA16" i="2"/>
  <c r="Z17" i="2"/>
  <c r="AA17" i="2"/>
  <c r="Z25" i="2"/>
  <c r="Z27" i="2"/>
  <c r="Z28" i="2"/>
  <c r="AA31" i="2"/>
  <c r="AA36" i="2"/>
  <c r="AA39" i="2"/>
  <c r="Z40" i="2"/>
  <c r="AA42" i="2"/>
  <c r="Z45" i="2"/>
  <c r="AA45" i="2"/>
  <c r="AA49" i="2"/>
  <c r="Z51" i="2"/>
  <c r="AA57" i="2"/>
  <c r="Z59" i="2"/>
  <c r="Z60" i="2"/>
  <c r="Z61" i="2"/>
  <c r="Z62" i="2"/>
  <c r="Z66" i="2"/>
  <c r="Z68" i="2"/>
  <c r="Z83" i="2"/>
  <c r="AJ84" i="2"/>
  <c r="AJ85" i="2"/>
  <c r="Z86" i="2"/>
  <c r="AA86" i="2"/>
  <c r="Z87" i="2"/>
  <c r="AC87" i="2" s="1"/>
  <c r="AA87" i="2"/>
  <c r="Z88" i="2"/>
  <c r="AA88" i="2"/>
  <c r="Z89" i="2"/>
  <c r="AA89" i="2"/>
  <c r="AJ91" i="2"/>
  <c r="Z93" i="2"/>
  <c r="AA93" i="2"/>
  <c r="AJ95" i="2"/>
  <c r="Z95" i="2"/>
  <c r="AA95" i="2"/>
  <c r="Z96" i="2"/>
  <c r="AA96" i="2"/>
  <c r="AJ98" i="2"/>
  <c r="Z98" i="2"/>
  <c r="AA98" i="2"/>
  <c r="AJ99" i="2"/>
  <c r="AJ101" i="2"/>
  <c r="AJ103" i="2"/>
  <c r="AJ105" i="2"/>
  <c r="Z82" i="2"/>
  <c r="Z79" i="2"/>
  <c r="AJ72" i="2"/>
  <c r="AA70" i="2"/>
  <c r="AA55" i="2"/>
  <c r="AJ48" i="2"/>
  <c r="Z34" i="2"/>
  <c r="AJ23" i="2"/>
  <c r="AJ22" i="2"/>
  <c r="AJ5" i="2"/>
  <c r="Z57" i="2"/>
  <c r="Z8" i="2"/>
  <c r="Z33" i="2"/>
  <c r="AA64" i="2"/>
  <c r="AJ60" i="2"/>
  <c r="AJ56" i="2"/>
  <c r="AA44" i="2"/>
  <c r="AJ41" i="2"/>
  <c r="AJ39" i="2"/>
  <c r="AJ38" i="2"/>
  <c r="AA37" i="2"/>
  <c r="Z106" i="2"/>
  <c r="Z104" i="2"/>
  <c r="Z102" i="2"/>
  <c r="Z100" i="2"/>
  <c r="Z92" i="2"/>
  <c r="Z90" i="2"/>
  <c r="Z85" i="2"/>
  <c r="Z76" i="2"/>
  <c r="AA74" i="2"/>
  <c r="AA72" i="2"/>
  <c r="AA53" i="2"/>
  <c r="AA48" i="2"/>
  <c r="AA23" i="2"/>
  <c r="AA62" i="2"/>
  <c r="AC62" i="2" s="1"/>
  <c r="AA60" i="2"/>
  <c r="Z42" i="2"/>
  <c r="AC42" i="2" s="1"/>
  <c r="AD42" i="2" s="1"/>
  <c r="AA40" i="2"/>
  <c r="Z31" i="2"/>
  <c r="AA5" i="2"/>
  <c r="Z105" i="2"/>
  <c r="AA105" i="2"/>
  <c r="Z103" i="2"/>
  <c r="Z101" i="2"/>
  <c r="AA101" i="2"/>
  <c r="Z99" i="2"/>
  <c r="Z91" i="2"/>
  <c r="Z84" i="2"/>
  <c r="Z77" i="2"/>
  <c r="Z75" i="2"/>
  <c r="AA73" i="2"/>
  <c r="AJ65" i="2"/>
  <c r="Z56" i="2"/>
  <c r="AJ50" i="2"/>
  <c r="AJ49" i="2"/>
  <c r="AA38" i="2"/>
  <c r="AJ26" i="2"/>
  <c r="AJ24" i="2"/>
  <c r="AA22" i="2"/>
  <c r="AJ18" i="2"/>
  <c r="AA61" i="2"/>
  <c r="AA59" i="2"/>
  <c r="Z49" i="2"/>
  <c r="Z39" i="2"/>
  <c r="Z36" i="2"/>
  <c r="AA11" i="2"/>
  <c r="AA7" i="2"/>
  <c r="Z6" i="2"/>
  <c r="AJ92" i="2"/>
  <c r="AJ90" i="2"/>
  <c r="AJ97" i="2"/>
  <c r="AJ106" i="2"/>
  <c r="AJ104" i="2"/>
  <c r="AJ102" i="2"/>
  <c r="AJ100" i="2"/>
  <c r="AA79" i="2"/>
  <c r="Z72" i="2"/>
  <c r="AA106" i="2"/>
  <c r="AA104" i="2"/>
  <c r="AA103" i="2"/>
  <c r="AA102" i="2"/>
  <c r="AA100" i="2"/>
  <c r="AA99" i="2"/>
  <c r="AA92" i="2"/>
  <c r="AC92" i="2" s="1"/>
  <c r="AA91" i="2"/>
  <c r="AA90" i="2"/>
  <c r="AA85" i="2"/>
  <c r="AA84" i="2"/>
  <c r="AA83" i="2"/>
  <c r="AJ82" i="2"/>
  <c r="AA82" i="2"/>
  <c r="AJ81" i="2"/>
  <c r="Z81" i="2"/>
  <c r="AJ80" i="2"/>
  <c r="Z80" i="2"/>
  <c r="AJ77" i="2"/>
  <c r="AA77" i="2"/>
  <c r="AJ76" i="2"/>
  <c r="AA76" i="2"/>
  <c r="AJ75" i="2"/>
  <c r="AA75" i="2"/>
  <c r="AA71" i="2"/>
  <c r="AJ70" i="2"/>
  <c r="Z70" i="2"/>
  <c r="AA68" i="2"/>
  <c r="AC68" i="2" s="1"/>
  <c r="AA66" i="2"/>
  <c r="AJ64" i="2"/>
  <c r="Z64" i="2"/>
  <c r="Z55" i="2"/>
  <c r="AC55" i="2" s="1"/>
  <c r="AJ51" i="2"/>
  <c r="AA51" i="2"/>
  <c r="AJ44" i="2"/>
  <c r="Z44" i="2"/>
  <c r="AC44" i="2" s="1"/>
  <c r="AJ43" i="2"/>
  <c r="AJ37" i="2"/>
  <c r="Z37" i="2"/>
  <c r="AJ34" i="2"/>
  <c r="AA34" i="2"/>
  <c r="AJ33" i="2"/>
  <c r="AA33" i="2"/>
  <c r="AJ30" i="2"/>
  <c r="AJ28" i="2"/>
  <c r="AA28" i="2"/>
  <c r="AJ27" i="2"/>
  <c r="AA27" i="2"/>
  <c r="AA25" i="2"/>
  <c r="AB10" i="2"/>
  <c r="AJ9" i="2"/>
  <c r="Z9" i="2"/>
  <c r="Z71" i="2"/>
  <c r="AC71" i="2" s="1"/>
  <c r="AA56" i="2"/>
  <c r="Z53" i="2"/>
  <c r="Z48" i="2"/>
  <c r="Z38" i="2"/>
  <c r="AB104" i="2"/>
  <c r="AB102" i="2"/>
  <c r="AB70" i="2"/>
  <c r="AB64" i="2"/>
  <c r="AB37" i="2"/>
  <c r="AJ93" i="2"/>
  <c r="AJ88" i="2"/>
  <c r="AJ87" i="2"/>
  <c r="AJ86" i="2"/>
  <c r="AB56" i="2"/>
  <c r="AM56" i="2" s="1"/>
  <c r="AB53" i="2"/>
  <c r="AB48" i="2"/>
  <c r="AA81" i="2"/>
  <c r="AA80" i="2"/>
  <c r="AJ58" i="2"/>
  <c r="AJ57" i="2"/>
  <c r="AA10" i="2"/>
  <c r="AA9" i="2"/>
  <c r="AC9" i="2" s="1"/>
  <c r="AJ11" i="2"/>
  <c r="AJ78" i="2"/>
  <c r="Z74" i="2"/>
  <c r="Z73" i="2"/>
  <c r="AJ69" i="2"/>
  <c r="AJ66" i="2"/>
  <c r="AJ63" i="2"/>
  <c r="AJ62" i="2"/>
  <c r="AJ52" i="2"/>
  <c r="AJ42" i="2"/>
  <c r="AJ40" i="2"/>
  <c r="AJ36" i="2"/>
  <c r="AJ35" i="2"/>
  <c r="AJ31" i="2"/>
  <c r="AJ25" i="2"/>
  <c r="Z23" i="2"/>
  <c r="Z22" i="2"/>
  <c r="AC22" i="2" s="1"/>
  <c r="AJ21" i="2"/>
  <c r="AJ14" i="2"/>
  <c r="AJ13" i="2"/>
  <c r="AJ8" i="2"/>
  <c r="AJ7" i="2"/>
  <c r="AJ6" i="2"/>
  <c r="AJ4" i="2"/>
  <c r="AM37" i="2"/>
  <c r="AJ94" i="2"/>
  <c r="AJ47" i="2"/>
  <c r="AJ3" i="2"/>
  <c r="AJ12" i="2"/>
  <c r="AJ32" i="2"/>
  <c r="AJ67" i="2"/>
  <c r="AJ45" i="2"/>
  <c r="AJ54" i="2"/>
  <c r="AJ53" i="2"/>
  <c r="AJ17" i="2"/>
  <c r="AJ74" i="2"/>
  <c r="AJ68" i="2"/>
  <c r="AJ61" i="2"/>
  <c r="AJ46" i="2"/>
  <c r="AJ96" i="2"/>
  <c r="AJ55" i="2"/>
  <c r="AJ29" i="2"/>
  <c r="AJ19" i="2"/>
  <c r="AJ16" i="2"/>
  <c r="AJ15" i="2"/>
  <c r="AJ10" i="2"/>
  <c r="AB79" i="2"/>
  <c r="AB34" i="2"/>
  <c r="AL34" i="2" s="1"/>
  <c r="AJ59" i="2"/>
  <c r="AJ20" i="2"/>
  <c r="AJ79" i="2"/>
  <c r="AX74" i="2"/>
  <c r="AQ74" i="2" s="1"/>
  <c r="AL24" i="2"/>
  <c r="AL89" i="2"/>
  <c r="AL42" i="2"/>
  <c r="AL20" i="2"/>
  <c r="AO85" i="2"/>
  <c r="AB45" i="2"/>
  <c r="AL45" i="2" s="1"/>
  <c r="AE45" i="2"/>
  <c r="D45" i="3" s="1"/>
  <c r="AB78" i="2"/>
  <c r="AO77" i="2"/>
  <c r="AB2" i="2"/>
  <c r="AE2" i="2"/>
  <c r="AB97" i="2"/>
  <c r="AL97" i="2" s="1"/>
  <c r="AE97" i="2"/>
  <c r="AB69" i="2"/>
  <c r="AE69" i="2"/>
  <c r="D69" i="3" s="1"/>
  <c r="AB63" i="2"/>
  <c r="AL63" i="2" s="1"/>
  <c r="AE63" i="2"/>
  <c r="AE24" i="2"/>
  <c r="AE58" i="2"/>
  <c r="AE89" i="2"/>
  <c r="AB88" i="2"/>
  <c r="AL88" i="2" s="1"/>
  <c r="AE88" i="2"/>
  <c r="D88" i="3" s="1"/>
  <c r="AB65" i="2"/>
  <c r="AE65" i="2"/>
  <c r="D65" i="3" s="1"/>
  <c r="AE94" i="2"/>
  <c r="AE67" i="2"/>
  <c r="AB57" i="2"/>
  <c r="AL57" i="2" s="1"/>
  <c r="AE46" i="2"/>
  <c r="AB39" i="2"/>
  <c r="AL39" i="2" s="1"/>
  <c r="AE39" i="2"/>
  <c r="AB49" i="2"/>
  <c r="AE49" i="2"/>
  <c r="D49" i="3" s="1"/>
  <c r="AB29" i="2"/>
  <c r="AE29" i="2"/>
  <c r="AB3" i="2"/>
  <c r="AL3" i="2" s="1"/>
  <c r="AE3" i="2"/>
  <c r="D3" i="3" s="1"/>
  <c r="AE26" i="2"/>
  <c r="D26" i="3" s="1"/>
  <c r="AE20" i="2"/>
  <c r="AE18" i="2"/>
  <c r="D18" i="3" s="1"/>
  <c r="AB14" i="2"/>
  <c r="AE14" i="2"/>
  <c r="D14" i="3" s="1"/>
  <c r="AE8" i="2"/>
  <c r="D8" i="3" s="1"/>
  <c r="AE6" i="2"/>
  <c r="AO94" i="2"/>
  <c r="AM89" i="2"/>
  <c r="AL54" i="2"/>
  <c r="AO34" i="2" l="1"/>
  <c r="AO48" i="2"/>
  <c r="AN89" i="2"/>
  <c r="AX89" i="2" s="1"/>
  <c r="AN102" i="2"/>
  <c r="AO49" i="2"/>
  <c r="AO10" i="2"/>
  <c r="AL53" i="2"/>
  <c r="AN104" i="2"/>
  <c r="AL29" i="2"/>
  <c r="AE47" i="2"/>
  <c r="AC49" i="2"/>
  <c r="AC57" i="2"/>
  <c r="AC16" i="2"/>
  <c r="AD16" i="2" s="1"/>
  <c r="AK16" i="2"/>
  <c r="AC93" i="2"/>
  <c r="AD93" i="2" s="1"/>
  <c r="AD88" i="2"/>
  <c r="AB30" i="2"/>
  <c r="AC25" i="2"/>
  <c r="AD25" i="2" s="1"/>
  <c r="AC88" i="2"/>
  <c r="AC14" i="2"/>
  <c r="AO33" i="2"/>
  <c r="AM39" i="2"/>
  <c r="AE68" i="2"/>
  <c r="AN68" i="2" s="1"/>
  <c r="AO102" i="2"/>
  <c r="AB73" i="2"/>
  <c r="AC27" i="2"/>
  <c r="AB17" i="2"/>
  <c r="AE17" i="2"/>
  <c r="D17" i="3" s="1"/>
  <c r="AE7" i="2"/>
  <c r="AO7" i="2" s="1"/>
  <c r="AE19" i="2"/>
  <c r="D19" i="3" s="1"/>
  <c r="AO104" i="2"/>
  <c r="AC83" i="2"/>
  <c r="AC36" i="2"/>
  <c r="AD36" i="2" s="1"/>
  <c r="AL47" i="2"/>
  <c r="AM18" i="2"/>
  <c r="AE41" i="2"/>
  <c r="D41" i="3" s="1"/>
  <c r="AO83" i="2"/>
  <c r="AL96" i="2"/>
  <c r="AB27" i="2"/>
  <c r="AL27" i="2" s="1"/>
  <c r="AL10" i="2"/>
  <c r="AC5" i="2"/>
  <c r="AN75" i="2"/>
  <c r="AL93" i="2"/>
  <c r="AL25" i="2"/>
  <c r="AL70" i="2"/>
  <c r="AK56" i="2"/>
  <c r="AN56" i="2" s="1"/>
  <c r="AO72" i="2"/>
  <c r="AO27" i="2"/>
  <c r="AB103" i="2"/>
  <c r="AB75" i="2"/>
  <c r="AO78" i="2"/>
  <c r="AO45" i="2"/>
  <c r="AB11" i="2"/>
  <c r="AM11" i="2" s="1"/>
  <c r="AE54" i="2"/>
  <c r="D54" i="3" s="1"/>
  <c r="AD14" i="2"/>
  <c r="AE31" i="2"/>
  <c r="D31" i="3" s="1"/>
  <c r="AE86" i="2"/>
  <c r="AM86" i="2" s="1"/>
  <c r="AU74" i="2"/>
  <c r="AD47" i="2"/>
  <c r="AB83" i="2"/>
  <c r="AM83" i="2" s="1"/>
  <c r="AC28" i="2"/>
  <c r="AL104" i="2"/>
  <c r="AE42" i="2"/>
  <c r="D42" i="3" s="1"/>
  <c r="AE66" i="2"/>
  <c r="AO66" i="2" s="1"/>
  <c r="AO75" i="2"/>
  <c r="AC72" i="2"/>
  <c r="AR74" i="2"/>
  <c r="AO56" i="2"/>
  <c r="AM104" i="2"/>
  <c r="AC30" i="2"/>
  <c r="AD30" i="2" s="1"/>
  <c r="AX90" i="2"/>
  <c r="A90" i="3"/>
  <c r="AX106" i="2"/>
  <c r="A106" i="3"/>
  <c r="AO106" i="2"/>
  <c r="AN106" i="2"/>
  <c r="AK98" i="2"/>
  <c r="E98" i="3"/>
  <c r="AK96" i="2"/>
  <c r="E96" i="3"/>
  <c r="AK93" i="2"/>
  <c r="E93" i="3"/>
  <c r="AB87" i="2"/>
  <c r="AE87" i="2"/>
  <c r="AX82" i="2"/>
  <c r="AS82" i="2" s="1"/>
  <c r="A82" i="3"/>
  <c r="AX73" i="2"/>
  <c r="A73" i="3"/>
  <c r="AM73" i="2"/>
  <c r="AL73" i="2"/>
  <c r="A69" i="3"/>
  <c r="AO69" i="2"/>
  <c r="A67" i="3"/>
  <c r="AO67" i="2"/>
  <c r="AK59" i="2"/>
  <c r="E59" i="3"/>
  <c r="AX53" i="2"/>
  <c r="A53" i="3"/>
  <c r="AO53" i="2"/>
  <c r="AB43" i="2"/>
  <c r="AL43" i="2" s="1"/>
  <c r="AE43" i="2"/>
  <c r="D43" i="3" s="1"/>
  <c r="AX38" i="2"/>
  <c r="AQ38" i="2" s="1"/>
  <c r="A38" i="3"/>
  <c r="AO38" i="2"/>
  <c r="AB35" i="2"/>
  <c r="AE35" i="2"/>
  <c r="AK25" i="2"/>
  <c r="E25" i="3"/>
  <c r="AB21" i="2"/>
  <c r="AL21" i="2" s="1"/>
  <c r="AE21" i="2"/>
  <c r="AM21" i="2" s="1"/>
  <c r="A18" i="3"/>
  <c r="AL18" i="2"/>
  <c r="AO18" i="2"/>
  <c r="A8" i="3"/>
  <c r="AL8" i="2"/>
  <c r="AE5" i="2"/>
  <c r="D5" i="3" s="1"/>
  <c r="AB5" i="2"/>
  <c r="AM5" i="2" s="1"/>
  <c r="AO65" i="2"/>
  <c r="D2" i="3"/>
  <c r="AO2" i="2"/>
  <c r="AM2" i="2"/>
  <c r="E64" i="3"/>
  <c r="AO64" i="2"/>
  <c r="D57" i="3"/>
  <c r="AM17" i="2"/>
  <c r="AL65" i="2"/>
  <c r="AO17" i="2"/>
  <c r="AO73" i="2"/>
  <c r="AM79" i="2"/>
  <c r="AL79" i="2"/>
  <c r="AB16" i="2"/>
  <c r="AL16" i="2" s="1"/>
  <c r="AE16" i="2"/>
  <c r="AO47" i="2"/>
  <c r="D47" i="3"/>
  <c r="AM47" i="2"/>
  <c r="AC77" i="2"/>
  <c r="D95" i="3"/>
  <c r="AN73" i="2"/>
  <c r="E37" i="3"/>
  <c r="AO37" i="2"/>
  <c r="AO41" i="2"/>
  <c r="AM48" i="2"/>
  <c r="AL48" i="2"/>
  <c r="AL17" i="2"/>
  <c r="AE76" i="2"/>
  <c r="AM76" i="2" s="1"/>
  <c r="AB76" i="2"/>
  <c r="AL76" i="2" s="1"/>
  <c r="D68" i="3"/>
  <c r="AM6" i="2"/>
  <c r="D6" i="3"/>
  <c r="AM20" i="2"/>
  <c r="D20" i="3"/>
  <c r="AO58" i="2"/>
  <c r="D58" i="3"/>
  <c r="AC17" i="2"/>
  <c r="AK78" i="2"/>
  <c r="AN78" i="2" s="1"/>
  <c r="E78" i="3"/>
  <c r="AX91" i="2"/>
  <c r="A91" i="3"/>
  <c r="AX105" i="2"/>
  <c r="A105" i="3"/>
  <c r="AX81" i="2"/>
  <c r="A81" i="3"/>
  <c r="AX72" i="2"/>
  <c r="AP72" i="2" s="1"/>
  <c r="A72" i="3"/>
  <c r="AK68" i="2"/>
  <c r="E68" i="3"/>
  <c r="AK66" i="2"/>
  <c r="E66" i="3"/>
  <c r="AX64" i="2"/>
  <c r="AQ64" i="2" s="1"/>
  <c r="A64" i="3"/>
  <c r="AK50" i="2"/>
  <c r="E50" i="3"/>
  <c r="AX37" i="2"/>
  <c r="A37" i="3"/>
  <c r="AK31" i="2"/>
  <c r="AN31" i="2" s="1"/>
  <c r="E31" i="3"/>
  <c r="AX28" i="2"/>
  <c r="AQ28" i="2" s="1"/>
  <c r="A28" i="3"/>
  <c r="AK19" i="2"/>
  <c r="E19" i="3"/>
  <c r="AK11" i="2"/>
  <c r="E11" i="3"/>
  <c r="AK7" i="2"/>
  <c r="E7" i="3"/>
  <c r="AO29" i="2"/>
  <c r="D29" i="3"/>
  <c r="AL68" i="2"/>
  <c r="AM24" i="2"/>
  <c r="D24" i="3"/>
  <c r="AN72" i="2"/>
  <c r="AN85" i="2"/>
  <c r="AB55" i="2"/>
  <c r="AL55" i="2" s="1"/>
  <c r="AB77" i="2"/>
  <c r="AL77" i="2" s="1"/>
  <c r="AC48" i="2"/>
  <c r="AD48" i="2" s="1"/>
  <c r="AC51" i="2"/>
  <c r="AC96" i="2"/>
  <c r="AD96" i="2" s="1"/>
  <c r="AK10" i="2"/>
  <c r="AN10" i="2" s="1"/>
  <c r="E10" i="3"/>
  <c r="AK28" i="2"/>
  <c r="E28" i="3"/>
  <c r="AK38" i="2"/>
  <c r="AN38" i="2" s="1"/>
  <c r="E38" i="3"/>
  <c r="AK77" i="2"/>
  <c r="AN77" i="2" s="1"/>
  <c r="E77" i="3"/>
  <c r="AK95" i="2"/>
  <c r="AN95" i="2" s="1"/>
  <c r="E95" i="3"/>
  <c r="AX104" i="2"/>
  <c r="AU104" i="2" s="1"/>
  <c r="A104" i="3"/>
  <c r="AK86" i="2"/>
  <c r="E86" i="3"/>
  <c r="AX80" i="2"/>
  <c r="AS80" i="2" s="1"/>
  <c r="A80" i="3"/>
  <c r="AX71" i="2"/>
  <c r="A71" i="3"/>
  <c r="AK61" i="2"/>
  <c r="E61" i="3"/>
  <c r="AK46" i="2"/>
  <c r="AN46" i="2" s="1"/>
  <c r="E46" i="3"/>
  <c r="AK42" i="2"/>
  <c r="E42" i="3"/>
  <c r="AK40" i="2"/>
  <c r="E40" i="3"/>
  <c r="AK36" i="2"/>
  <c r="E36" i="3"/>
  <c r="AX34" i="2"/>
  <c r="A34" i="3"/>
  <c r="AX27" i="2"/>
  <c r="A27" i="3"/>
  <c r="AK4" i="2"/>
  <c r="AN4" i="2" s="1"/>
  <c r="E4" i="3"/>
  <c r="AC40" i="2"/>
  <c r="AK100" i="2"/>
  <c r="E100" i="3"/>
  <c r="AX44" i="2"/>
  <c r="AS44" i="2" s="1"/>
  <c r="A44" i="3"/>
  <c r="AX103" i="2"/>
  <c r="AU103" i="2" s="1"/>
  <c r="A103" i="3"/>
  <c r="AX92" i="2"/>
  <c r="A92" i="3"/>
  <c r="AK57" i="2"/>
  <c r="AN57" i="2" s="1"/>
  <c r="E57" i="3"/>
  <c r="AK15" i="2"/>
  <c r="E15" i="3"/>
  <c r="AK13" i="2"/>
  <c r="E13" i="3"/>
  <c r="AO63" i="2"/>
  <c r="D63" i="3"/>
  <c r="AB38" i="2"/>
  <c r="AL38" i="2" s="1"/>
  <c r="AM70" i="2"/>
  <c r="AB71" i="2"/>
  <c r="AL71" i="2" s="1"/>
  <c r="AB85" i="2"/>
  <c r="AL85" i="2" s="1"/>
  <c r="AK20" i="2"/>
  <c r="E20" i="3"/>
  <c r="AO4" i="2"/>
  <c r="AO57" i="2"/>
  <c r="AB4" i="2"/>
  <c r="AL4" i="2" s="1"/>
  <c r="AE36" i="2"/>
  <c r="AM36" i="2" s="1"/>
  <c r="AE40" i="2"/>
  <c r="AM40" i="2" s="1"/>
  <c r="AM94" i="2"/>
  <c r="D94" i="3"/>
  <c r="AO71" i="2"/>
  <c r="AB95" i="2"/>
  <c r="AL95" i="2" s="1"/>
  <c r="AM78" i="2"/>
  <c r="AO44" i="2"/>
  <c r="AM103" i="2"/>
  <c r="AB72" i="2"/>
  <c r="AL72" i="2" s="1"/>
  <c r="AL37" i="2"/>
  <c r="AL102" i="2"/>
  <c r="AC37" i="2"/>
  <c r="AD37" i="2" s="1"/>
  <c r="AC60" i="2"/>
  <c r="AK90" i="2"/>
  <c r="AK2" i="2"/>
  <c r="AN2" i="2" s="1"/>
  <c r="E2" i="3"/>
  <c r="AX101" i="2"/>
  <c r="AP101" i="2" s="1"/>
  <c r="A101" i="3"/>
  <c r="AK97" i="2"/>
  <c r="AN97" i="2" s="1"/>
  <c r="E97" i="3"/>
  <c r="AK94" i="2"/>
  <c r="AN94" i="2" s="1"/>
  <c r="E94" i="3"/>
  <c r="AX85" i="2"/>
  <c r="A85" i="3"/>
  <c r="AX76" i="2"/>
  <c r="A76" i="3"/>
  <c r="AK60" i="2"/>
  <c r="E60" i="3"/>
  <c r="AK39" i="2"/>
  <c r="AN39" i="2" s="1"/>
  <c r="E39" i="3"/>
  <c r="AK26" i="2"/>
  <c r="AN26" i="2" s="1"/>
  <c r="E26" i="3"/>
  <c r="AX9" i="2"/>
  <c r="AS9" i="2" s="1"/>
  <c r="A9" i="3"/>
  <c r="AK3" i="2"/>
  <c r="E3" i="3"/>
  <c r="AO46" i="2"/>
  <c r="D46" i="3"/>
  <c r="AK54" i="2"/>
  <c r="E54" i="3"/>
  <c r="AX79" i="2"/>
  <c r="A79" i="3"/>
  <c r="AX70" i="2"/>
  <c r="AU70" i="2" s="1"/>
  <c r="A70" i="3"/>
  <c r="AX33" i="2"/>
  <c r="AP33" i="2" s="1"/>
  <c r="A33" i="3"/>
  <c r="AK22" i="2"/>
  <c r="E22" i="3"/>
  <c r="AK55" i="2"/>
  <c r="AN55" i="2" s="1"/>
  <c r="E55" i="3"/>
  <c r="AK49" i="2"/>
  <c r="AN49" i="2" s="1"/>
  <c r="E49" i="3"/>
  <c r="AK6" i="2"/>
  <c r="AN6" i="2" s="1"/>
  <c r="E6" i="3"/>
  <c r="AE25" i="2"/>
  <c r="D25" i="3" s="1"/>
  <c r="AE15" i="2"/>
  <c r="AM15" i="2" s="1"/>
  <c r="AE96" i="2"/>
  <c r="AO97" i="2"/>
  <c r="D97" i="3"/>
  <c r="AN103" i="2"/>
  <c r="AO70" i="2"/>
  <c r="AN79" i="2"/>
  <c r="AM53" i="2"/>
  <c r="AB44" i="2"/>
  <c r="AL44" i="2" s="1"/>
  <c r="AC76" i="2"/>
  <c r="AC7" i="2"/>
  <c r="AD7" i="2" s="1"/>
  <c r="AC8" i="2"/>
  <c r="AD8" i="2" s="1"/>
  <c r="AC45" i="2"/>
  <c r="AD45" i="2" s="1"/>
  <c r="AC12" i="2"/>
  <c r="AC4" i="2"/>
  <c r="AK44" i="2"/>
  <c r="AN44" i="2" s="1"/>
  <c r="AK23" i="2"/>
  <c r="E23" i="3"/>
  <c r="AK34" i="2"/>
  <c r="AN34" i="2" s="1"/>
  <c r="E34" i="3"/>
  <c r="AK48" i="2"/>
  <c r="AN48" i="2" s="1"/>
  <c r="E48" i="3"/>
  <c r="AC54" i="2"/>
  <c r="AD54" i="2" s="1"/>
  <c r="AK17" i="2"/>
  <c r="AN17" i="2" s="1"/>
  <c r="AX100" i="2"/>
  <c r="A100" i="3"/>
  <c r="AL94" i="2"/>
  <c r="AX94" i="2" s="1"/>
  <c r="AX84" i="2"/>
  <c r="A84" i="3"/>
  <c r="AX75" i="2"/>
  <c r="A75" i="3"/>
  <c r="AK69" i="2"/>
  <c r="AN69" i="2" s="1"/>
  <c r="E69" i="3"/>
  <c r="AK67" i="2"/>
  <c r="AN67" i="2" s="1"/>
  <c r="E67" i="3"/>
  <c r="AK65" i="2"/>
  <c r="E65" i="3"/>
  <c r="AX56" i="2"/>
  <c r="A56" i="3"/>
  <c r="AX51" i="2"/>
  <c r="AU51" i="2" s="1"/>
  <c r="A51" i="3"/>
  <c r="AC35" i="2"/>
  <c r="AK32" i="2"/>
  <c r="E32" i="3"/>
  <c r="AK29" i="2"/>
  <c r="AN29" i="2" s="1"/>
  <c r="E29" i="3"/>
  <c r="AK18" i="2"/>
  <c r="AN18" i="2" s="1"/>
  <c r="E18" i="3"/>
  <c r="AK14" i="2"/>
  <c r="AN14" i="2" s="1"/>
  <c r="E14" i="3"/>
  <c r="AK12" i="2"/>
  <c r="AN12" i="2" s="1"/>
  <c r="E12" i="3"/>
  <c r="AK8" i="2"/>
  <c r="AN8" i="2" s="1"/>
  <c r="E8" i="3"/>
  <c r="D66" i="3"/>
  <c r="AO86" i="2"/>
  <c r="D86" i="3"/>
  <c r="AC10" i="2"/>
  <c r="AD10" i="2" s="1"/>
  <c r="AC106" i="2"/>
  <c r="AK52" i="2"/>
  <c r="E52" i="3"/>
  <c r="AX23" i="2"/>
  <c r="A23" i="3"/>
  <c r="AM66" i="2"/>
  <c r="D67" i="3"/>
  <c r="AE93" i="2"/>
  <c r="AN93" i="2" s="1"/>
  <c r="AN71" i="2"/>
  <c r="AB33" i="2"/>
  <c r="AL33" i="2" s="1"/>
  <c r="AC61" i="2"/>
  <c r="AK33" i="2"/>
  <c r="AN33" i="2" s="1"/>
  <c r="E33" i="3"/>
  <c r="AK45" i="2"/>
  <c r="AN45" i="2" s="1"/>
  <c r="E45" i="3"/>
  <c r="AX102" i="2"/>
  <c r="A102" i="3"/>
  <c r="AK88" i="2"/>
  <c r="AN88" i="2" s="1"/>
  <c r="E88" i="3"/>
  <c r="AX77" i="2"/>
  <c r="A77" i="3"/>
  <c r="AK63" i="2"/>
  <c r="AN63" i="2" s="1"/>
  <c r="AX63" i="2" s="1"/>
  <c r="E63" i="3"/>
  <c r="AX22" i="2"/>
  <c r="AQ22" i="2" s="1"/>
  <c r="A22" i="3"/>
  <c r="AX10" i="2"/>
  <c r="A10" i="3"/>
  <c r="AL78" i="2"/>
  <c r="AO88" i="2"/>
  <c r="AO6" i="2"/>
  <c r="AO39" i="2"/>
  <c r="D39" i="3"/>
  <c r="AO89" i="2"/>
  <c r="D89" i="3"/>
  <c r="AL69" i="2"/>
  <c r="AO103" i="2"/>
  <c r="AO79" i="2"/>
  <c r="AL103" i="2"/>
  <c r="AM10" i="2"/>
  <c r="AM102" i="2"/>
  <c r="AC74" i="2"/>
  <c r="AL64" i="2"/>
  <c r="AB106" i="2"/>
  <c r="AL106" i="2" s="1"/>
  <c r="AC100" i="2"/>
  <c r="AK47" i="2"/>
  <c r="AN47" i="2" s="1"/>
  <c r="E47" i="3"/>
  <c r="AX99" i="2"/>
  <c r="A99" i="3"/>
  <c r="AK87" i="2"/>
  <c r="E87" i="3"/>
  <c r="AX83" i="2"/>
  <c r="A83" i="3"/>
  <c r="AK62" i="2"/>
  <c r="AN62" i="2" s="1"/>
  <c r="E62" i="3"/>
  <c r="AX55" i="2"/>
  <c r="AU55" i="2" s="1"/>
  <c r="A55" i="3"/>
  <c r="AX48" i="2"/>
  <c r="AP48" i="2" s="1"/>
  <c r="A48" i="3"/>
  <c r="AK43" i="2"/>
  <c r="E43" i="3"/>
  <c r="AK41" i="2"/>
  <c r="AN41" i="2" s="1"/>
  <c r="E41" i="3"/>
  <c r="AK35" i="2"/>
  <c r="E35" i="3"/>
  <c r="AK21" i="2"/>
  <c r="E21" i="3"/>
  <c r="AK5" i="2"/>
  <c r="E5" i="3"/>
  <c r="AM67" i="2"/>
  <c r="AO35" i="2"/>
  <c r="AL7" i="2"/>
  <c r="AM33" i="2"/>
  <c r="AC81" i="2"/>
  <c r="AC3" i="2"/>
  <c r="AD3" i="2" s="1"/>
  <c r="AK53" i="2"/>
  <c r="AN53" i="2" s="1"/>
  <c r="AK70" i="2"/>
  <c r="AN70" i="2" s="1"/>
  <c r="AM77" i="2"/>
  <c r="AC56" i="2"/>
  <c r="AD56" i="2" s="1"/>
  <c r="AK9" i="2"/>
  <c r="AK27" i="2"/>
  <c r="AN27" i="2" s="1"/>
  <c r="AK37" i="2"/>
  <c r="AN37" i="2" s="1"/>
  <c r="AK51" i="2"/>
  <c r="AK64" i="2"/>
  <c r="AN64" i="2" s="1"/>
  <c r="AE91" i="2"/>
  <c r="D91" i="3" s="1"/>
  <c r="AB91" i="2"/>
  <c r="AL91" i="2" s="1"/>
  <c r="AK30" i="2"/>
  <c r="AF30" i="2"/>
  <c r="A30" i="3" s="1"/>
  <c r="AK58" i="2"/>
  <c r="AN58" i="2" s="1"/>
  <c r="AC80" i="2"/>
  <c r="AC66" i="2"/>
  <c r="AD66" i="2" s="1"/>
  <c r="AC70" i="2"/>
  <c r="AD70" i="2" s="1"/>
  <c r="AC103" i="2"/>
  <c r="AD103" i="2" s="1"/>
  <c r="AC6" i="2"/>
  <c r="AD6" i="2" s="1"/>
  <c r="AC11" i="2"/>
  <c r="AC39" i="2"/>
  <c r="AD39" i="2" s="1"/>
  <c r="AC59" i="2"/>
  <c r="AC31" i="2"/>
  <c r="AD31" i="2" s="1"/>
  <c r="AC95" i="2"/>
  <c r="AC94" i="2"/>
  <c r="AD94" i="2" s="1"/>
  <c r="AC63" i="2"/>
  <c r="AD63" i="2" s="1"/>
  <c r="AC43" i="2"/>
  <c r="AC21" i="2"/>
  <c r="AC20" i="2"/>
  <c r="AD20" i="2" s="1"/>
  <c r="AC19" i="2"/>
  <c r="AD19" i="2" s="1"/>
  <c r="AC18" i="2"/>
  <c r="AD18" i="2" s="1"/>
  <c r="AC15" i="2"/>
  <c r="AD15" i="2" s="1"/>
  <c r="AC13" i="2"/>
  <c r="AD13" i="2" s="1"/>
  <c r="AL6" i="2"/>
  <c r="AE80" i="2"/>
  <c r="D80" i="3" s="1"/>
  <c r="AB80" i="2"/>
  <c r="AL80" i="2" s="1"/>
  <c r="AE101" i="2"/>
  <c r="D101" i="3" s="1"/>
  <c r="AB101" i="2"/>
  <c r="AL101" i="2" s="1"/>
  <c r="AB61" i="2"/>
  <c r="AE61" i="2"/>
  <c r="D61" i="3" s="1"/>
  <c r="AB59" i="2"/>
  <c r="AE59" i="2"/>
  <c r="D59" i="3" s="1"/>
  <c r="AO14" i="2"/>
  <c r="AL13" i="2"/>
  <c r="AQ89" i="2"/>
  <c r="AP89" i="2"/>
  <c r="AQ101" i="2"/>
  <c r="AU101" i="2"/>
  <c r="AE62" i="2"/>
  <c r="AO62" i="2" s="1"/>
  <c r="AB62" i="2"/>
  <c r="AE60" i="2"/>
  <c r="D60" i="3" s="1"/>
  <c r="AB60" i="2"/>
  <c r="AB12" i="2"/>
  <c r="AE12" i="2"/>
  <c r="AE98" i="2"/>
  <c r="D98" i="3" s="1"/>
  <c r="AC52" i="2"/>
  <c r="AD52" i="2" s="1"/>
  <c r="AC50" i="2"/>
  <c r="AD50" i="2" s="1"/>
  <c r="AC29" i="2"/>
  <c r="AD29" i="2" s="1"/>
  <c r="AC26" i="2"/>
  <c r="AD26" i="2" s="1"/>
  <c r="AM34" i="2"/>
  <c r="AD68" i="2"/>
  <c r="AC85" i="2"/>
  <c r="AC99" i="2"/>
  <c r="AD99" i="2" s="1"/>
  <c r="AE74" i="2"/>
  <c r="D74" i="3" s="1"/>
  <c r="AB74" i="2"/>
  <c r="AE99" i="2"/>
  <c r="D99" i="3" s="1"/>
  <c r="AB99" i="2"/>
  <c r="AL99" i="2" s="1"/>
  <c r="AP103" i="2"/>
  <c r="AQ103" i="2"/>
  <c r="AE23" i="2"/>
  <c r="D23" i="3" s="1"/>
  <c r="AB23" i="2"/>
  <c r="AL23" i="2" s="1"/>
  <c r="AE28" i="2"/>
  <c r="D28" i="3" s="1"/>
  <c r="AB28" i="2"/>
  <c r="AE84" i="2"/>
  <c r="D84" i="3" s="1"/>
  <c r="AB84" i="2"/>
  <c r="AL84" i="2" s="1"/>
  <c r="AE105" i="2"/>
  <c r="D105" i="3" s="1"/>
  <c r="AB105" i="2"/>
  <c r="AL105" i="2" s="1"/>
  <c r="AL98" i="2"/>
  <c r="AQ55" i="2"/>
  <c r="AL50" i="2"/>
  <c r="AO31" i="2"/>
  <c r="AL26" i="2"/>
  <c r="AC38" i="2"/>
  <c r="AC32" i="2"/>
  <c r="AU9" i="2"/>
  <c r="AC101" i="2"/>
  <c r="AC105" i="2"/>
  <c r="AC98" i="2"/>
  <c r="AD98" i="2" s="1"/>
  <c r="AC89" i="2"/>
  <c r="AC86" i="2"/>
  <c r="AD86" i="2" s="1"/>
  <c r="AC2" i="2"/>
  <c r="AD2" i="2" s="1"/>
  <c r="AC97" i="2"/>
  <c r="AD97" i="2" s="1"/>
  <c r="AC67" i="2"/>
  <c r="AD67" i="2" s="1"/>
  <c r="AE51" i="2"/>
  <c r="D51" i="3" s="1"/>
  <c r="AB51" i="2"/>
  <c r="AE90" i="2"/>
  <c r="D90" i="3" s="1"/>
  <c r="AB90" i="2"/>
  <c r="AL90" i="2" s="1"/>
  <c r="AE100" i="2"/>
  <c r="D100" i="3" s="1"/>
  <c r="AB100" i="2"/>
  <c r="AD40" i="2"/>
  <c r="AM97" i="2"/>
  <c r="AM88" i="2"/>
  <c r="AD72" i="2"/>
  <c r="AD106" i="2"/>
  <c r="AC64" i="2"/>
  <c r="AC91" i="2"/>
  <c r="AC79" i="2"/>
  <c r="AD79" i="2" s="1"/>
  <c r="AE9" i="2"/>
  <c r="D9" i="3" s="1"/>
  <c r="AB9" i="2"/>
  <c r="AL9" i="2" s="1"/>
  <c r="AE22" i="2"/>
  <c r="D22" i="3" s="1"/>
  <c r="AB22" i="2"/>
  <c r="AD22" i="2" s="1"/>
  <c r="AE82" i="2"/>
  <c r="D82" i="3" s="1"/>
  <c r="AB82" i="2"/>
  <c r="AE92" i="2"/>
  <c r="D92" i="3" s="1"/>
  <c r="AB92" i="2"/>
  <c r="AU64" i="2"/>
  <c r="AU22" i="2"/>
  <c r="AC78" i="2"/>
  <c r="AD78" i="2" s="1"/>
  <c r="AR103" i="2"/>
  <c r="AC46" i="2"/>
  <c r="AD46" i="2" s="1"/>
  <c r="AC41" i="2"/>
  <c r="AD41" i="2" s="1"/>
  <c r="AQ9" i="2"/>
  <c r="AC23" i="2"/>
  <c r="AC73" i="2"/>
  <c r="AD73" i="2" s="1"/>
  <c r="AJ89" i="2"/>
  <c r="AC53" i="2"/>
  <c r="AC33" i="2"/>
  <c r="AC34" i="2"/>
  <c r="AD34" i="2" s="1"/>
  <c r="AJ83" i="2"/>
  <c r="AC102" i="2"/>
  <c r="AD102" i="2" s="1"/>
  <c r="AC75" i="2"/>
  <c r="AD75" i="2" s="1"/>
  <c r="AC84" i="2"/>
  <c r="AC90" i="2"/>
  <c r="AC104" i="2"/>
  <c r="AD104" i="2" s="1"/>
  <c r="AJ71" i="2"/>
  <c r="AJ73" i="2"/>
  <c r="AC82" i="2"/>
  <c r="AC69" i="2"/>
  <c r="AD69" i="2" s="1"/>
  <c r="AL66" i="2"/>
  <c r="AC65" i="2"/>
  <c r="AD65" i="2" s="1"/>
  <c r="AO8" i="2"/>
  <c r="AM3" i="2"/>
  <c r="AM31" i="2"/>
  <c r="AM46" i="2"/>
  <c r="AL46" i="2"/>
  <c r="AM57" i="2"/>
  <c r="AD57" i="2"/>
  <c r="AM65" i="2"/>
  <c r="AM58" i="2"/>
  <c r="AO24" i="2"/>
  <c r="AN24" i="2"/>
  <c r="AM59" i="2"/>
  <c r="AM63" i="2"/>
  <c r="AM69" i="2"/>
  <c r="AP74" i="2"/>
  <c r="AT74" i="2"/>
  <c r="AS74" i="2"/>
  <c r="AS89" i="2"/>
  <c r="AR89" i="2"/>
  <c r="AO3" i="2"/>
  <c r="AM8" i="2"/>
  <c r="AN65" i="2"/>
  <c r="AL19" i="2"/>
  <c r="AL31" i="2"/>
  <c r="AN3" i="2"/>
  <c r="AL14" i="2"/>
  <c r="AM14" i="2"/>
  <c r="AO20" i="2"/>
  <c r="AN20" i="2"/>
  <c r="AM26" i="2"/>
  <c r="AO26" i="2"/>
  <c r="AN11" i="2"/>
  <c r="AO11" i="2"/>
  <c r="AM12" i="2"/>
  <c r="AM29" i="2"/>
  <c r="AL36" i="2"/>
  <c r="AM49" i="2"/>
  <c r="AL49" i="2"/>
  <c r="AD49" i="2"/>
  <c r="AL2" i="2"/>
  <c r="AN30" i="2"/>
  <c r="AO95" i="2"/>
  <c r="AM45" i="2"/>
  <c r="AD53" i="2"/>
  <c r="AD64" i="2"/>
  <c r="AL58" i="2"/>
  <c r="AQ91" i="2"/>
  <c r="AS91" i="2"/>
  <c r="AU91" i="2"/>
  <c r="AP91" i="2"/>
  <c r="AR91" i="2"/>
  <c r="AT91" i="2"/>
  <c r="AM64" i="2"/>
  <c r="AL56" i="2"/>
  <c r="AB81" i="2"/>
  <c r="AE81" i="2"/>
  <c r="D81" i="3" s="1"/>
  <c r="AP106" i="2"/>
  <c r="AS106" i="2"/>
  <c r="AQ106" i="2"/>
  <c r="AU106" i="2"/>
  <c r="AT103" i="2"/>
  <c r="AT101" i="2"/>
  <c r="AP99" i="2"/>
  <c r="AP70" i="2"/>
  <c r="AL67" i="2"/>
  <c r="AQ53" i="2"/>
  <c r="AS53" i="2"/>
  <c r="AL52" i="2"/>
  <c r="AQ84" i="2"/>
  <c r="AU84" i="2"/>
  <c r="AP84" i="2"/>
  <c r="AS84" i="2"/>
  <c r="AS77" i="2"/>
  <c r="AQ75" i="2"/>
  <c r="AU75" i="2"/>
  <c r="AP75" i="2"/>
  <c r="AS75" i="2"/>
  <c r="AP56" i="2"/>
  <c r="AR56" i="2"/>
  <c r="AS48" i="2"/>
  <c r="AE52" i="2"/>
  <c r="D52" i="3" s="1"/>
  <c r="AE50" i="2"/>
  <c r="AB32" i="2"/>
  <c r="AE32" i="2"/>
  <c r="AS28" i="2"/>
  <c r="AU28" i="2"/>
  <c r="AE13" i="2"/>
  <c r="D13" i="3" s="1"/>
  <c r="AS22" i="2" l="1"/>
  <c r="AX47" i="2"/>
  <c r="AN42" i="2"/>
  <c r="AP28" i="2"/>
  <c r="AU80" i="2"/>
  <c r="AO59" i="2"/>
  <c r="AS55" i="2"/>
  <c r="AM42" i="2"/>
  <c r="AX6" i="2"/>
  <c r="AS101" i="2"/>
  <c r="AP80" i="2"/>
  <c r="AO42" i="2"/>
  <c r="AQ80" i="2"/>
  <c r="AY80" i="2" s="1"/>
  <c r="BA80" i="2" s="1"/>
  <c r="AO25" i="2"/>
  <c r="AR101" i="2"/>
  <c r="AY101" i="2" s="1"/>
  <c r="BA101" i="2" s="1"/>
  <c r="AX39" i="2"/>
  <c r="AP39" i="2" s="1"/>
  <c r="AP22" i="2"/>
  <c r="AO68" i="2"/>
  <c r="AN59" i="2"/>
  <c r="AQ82" i="2"/>
  <c r="AT55" i="2"/>
  <c r="AD11" i="2"/>
  <c r="AU11" i="2" s="1"/>
  <c r="AD85" i="2"/>
  <c r="AM68" i="2"/>
  <c r="AX68" i="2" s="1"/>
  <c r="AR68" i="2" s="1"/>
  <c r="AS64" i="2"/>
  <c r="AO61" i="2"/>
  <c r="AD84" i="2"/>
  <c r="AM72" i="2"/>
  <c r="AM19" i="2"/>
  <c r="AX19" i="2" s="1"/>
  <c r="AD101" i="2"/>
  <c r="AP55" i="2"/>
  <c r="AM85" i="2"/>
  <c r="AD77" i="2"/>
  <c r="AP82" i="2"/>
  <c r="AU72" i="2"/>
  <c r="AX20" i="2"/>
  <c r="AR20" i="2" s="1"/>
  <c r="AD4" i="2"/>
  <c r="AO19" i="2"/>
  <c r="AD27" i="2"/>
  <c r="AN54" i="2"/>
  <c r="AN19" i="2"/>
  <c r="AU82" i="2"/>
  <c r="AQ72" i="2"/>
  <c r="AT44" i="2"/>
  <c r="AN61" i="2"/>
  <c r="AM41" i="2"/>
  <c r="AX41" i="2" s="1"/>
  <c r="AP64" i="2"/>
  <c r="AO21" i="2"/>
  <c r="AL11" i="2"/>
  <c r="AN86" i="2"/>
  <c r="AX86" i="2" s="1"/>
  <c r="AS86" i="2" s="1"/>
  <c r="AD21" i="2"/>
  <c r="AM38" i="2"/>
  <c r="AM7" i="2"/>
  <c r="AN5" i="2"/>
  <c r="AX5" i="2" s="1"/>
  <c r="AX17" i="2"/>
  <c r="AS17" i="2" s="1"/>
  <c r="AM54" i="2"/>
  <c r="AU38" i="2"/>
  <c r="AS72" i="2"/>
  <c r="AS104" i="2"/>
  <c r="AL83" i="2"/>
  <c r="AM25" i="2"/>
  <c r="AD38" i="2"/>
  <c r="AX18" i="2"/>
  <c r="AQ18" i="2" s="1"/>
  <c r="D7" i="3"/>
  <c r="AM95" i="2"/>
  <c r="AX95" i="2" s="1"/>
  <c r="AM27" i="2"/>
  <c r="AX11" i="2"/>
  <c r="AS11" i="2" s="1"/>
  <c r="AX57" i="2"/>
  <c r="AT57" i="2" s="1"/>
  <c r="AQ70" i="2"/>
  <c r="AO5" i="2"/>
  <c r="AO54" i="2"/>
  <c r="AS38" i="2"/>
  <c r="AD83" i="2"/>
  <c r="AD95" i="2"/>
  <c r="AO43" i="2"/>
  <c r="AN43" i="2"/>
  <c r="AX88" i="2"/>
  <c r="AU88" i="2" s="1"/>
  <c r="AM55" i="2"/>
  <c r="AN7" i="2"/>
  <c r="AN66" i="2"/>
  <c r="AM75" i="2"/>
  <c r="AL75" i="2"/>
  <c r="AT6" i="2"/>
  <c r="AQ6" i="2"/>
  <c r="AR6" i="2"/>
  <c r="AS6" i="2"/>
  <c r="AP6" i="2"/>
  <c r="AY6" i="2" s="1"/>
  <c r="BA6" i="2" s="1"/>
  <c r="C6" i="3" s="1"/>
  <c r="AU6" i="2"/>
  <c r="AR94" i="2"/>
  <c r="AQ94" i="2"/>
  <c r="AT94" i="2"/>
  <c r="AP94" i="2"/>
  <c r="AS94" i="2"/>
  <c r="AU94" i="2"/>
  <c r="AY103" i="2"/>
  <c r="BA103" i="2" s="1"/>
  <c r="AX31" i="2"/>
  <c r="AQ31" i="2" s="1"/>
  <c r="AS100" i="2"/>
  <c r="AQ100" i="2"/>
  <c r="AP100" i="2"/>
  <c r="AR100" i="2"/>
  <c r="AT100" i="2"/>
  <c r="AU100" i="2"/>
  <c r="AN96" i="2"/>
  <c r="D96" i="3"/>
  <c r="AS33" i="2"/>
  <c r="AU48" i="2"/>
  <c r="AY89" i="2"/>
  <c r="AX66" i="2"/>
  <c r="AP66" i="2" s="1"/>
  <c r="AQ51" i="2"/>
  <c r="AR83" i="2"/>
  <c r="AP83" i="2"/>
  <c r="AY83" i="2" s="1"/>
  <c r="BA83" i="2" s="1"/>
  <c r="AT83" i="2"/>
  <c r="AQ83" i="2"/>
  <c r="AU83" i="2"/>
  <c r="AS83" i="2"/>
  <c r="AS85" i="2"/>
  <c r="AP85" i="2"/>
  <c r="AU85" i="2"/>
  <c r="AR85" i="2"/>
  <c r="AT85" i="2"/>
  <c r="AQ85" i="2"/>
  <c r="AL5" i="2"/>
  <c r="AD5" i="2"/>
  <c r="AP38" i="2"/>
  <c r="AR38" i="2"/>
  <c r="AT38" i="2"/>
  <c r="AQ48" i="2"/>
  <c r="AY48" i="2" s="1"/>
  <c r="BA48" i="2" s="1"/>
  <c r="AD91" i="2"/>
  <c r="AX58" i="2"/>
  <c r="AX78" i="2"/>
  <c r="AP78" i="2" s="1"/>
  <c r="AX8" i="2"/>
  <c r="AS8" i="2" s="1"/>
  <c r="AM4" i="2"/>
  <c r="AX4" i="2" s="1"/>
  <c r="AU4" i="2" s="1"/>
  <c r="AR55" i="2"/>
  <c r="AY55" i="2" s="1"/>
  <c r="BA55" i="2" s="1"/>
  <c r="AS103" i="2"/>
  <c r="AM106" i="2"/>
  <c r="D40" i="3"/>
  <c r="AO40" i="2"/>
  <c r="AN40" i="2"/>
  <c r="AX40" i="2" s="1"/>
  <c r="AR27" i="2"/>
  <c r="AT27" i="2"/>
  <c r="AS27" i="2"/>
  <c r="AQ27" i="2"/>
  <c r="AU27" i="2"/>
  <c r="AP27" i="2"/>
  <c r="AT80" i="2"/>
  <c r="AR80" i="2"/>
  <c r="AT28" i="2"/>
  <c r="AR28" i="2"/>
  <c r="AY28" i="2" s="1"/>
  <c r="BA28" i="2" s="1"/>
  <c r="AT64" i="2"/>
  <c r="AY64" i="2" s="1"/>
  <c r="BA64" i="2" s="1"/>
  <c r="AR64" i="2"/>
  <c r="AP81" i="2"/>
  <c r="AS81" i="2"/>
  <c r="AR81" i="2"/>
  <c r="AT81" i="2"/>
  <c r="AQ81" i="2"/>
  <c r="AU81" i="2"/>
  <c r="AR82" i="2"/>
  <c r="AT82" i="2"/>
  <c r="AT77" i="2"/>
  <c r="AR77" i="2"/>
  <c r="AQ34" i="2"/>
  <c r="AS34" i="2"/>
  <c r="AU34" i="2"/>
  <c r="AP34" i="2"/>
  <c r="AT34" i="2"/>
  <c r="AR34" i="2"/>
  <c r="AN60" i="2"/>
  <c r="AD76" i="2"/>
  <c r="AD71" i="2"/>
  <c r="D76" i="3"/>
  <c r="AO76" i="2"/>
  <c r="AN76" i="2"/>
  <c r="AD35" i="2"/>
  <c r="AL35" i="2"/>
  <c r="AN50" i="2"/>
  <c r="D50" i="3"/>
  <c r="AQ77" i="2"/>
  <c r="AQ44" i="2"/>
  <c r="AO60" i="2"/>
  <c r="AX24" i="2"/>
  <c r="AQ24" i="2" s="1"/>
  <c r="AM60" i="2"/>
  <c r="AN25" i="2"/>
  <c r="AD33" i="2"/>
  <c r="AP51" i="2"/>
  <c r="AM98" i="2"/>
  <c r="AU56" i="2"/>
  <c r="AT56" i="2"/>
  <c r="AQ56" i="2"/>
  <c r="AS56" i="2"/>
  <c r="AT75" i="2"/>
  <c r="AR75" i="2"/>
  <c r="AP104" i="2"/>
  <c r="AT104" i="2"/>
  <c r="AQ104" i="2"/>
  <c r="AR104" i="2"/>
  <c r="AU37" i="2"/>
  <c r="AP37" i="2"/>
  <c r="AR37" i="2"/>
  <c r="AT37" i="2"/>
  <c r="AQ37" i="2"/>
  <c r="AS37" i="2"/>
  <c r="AO96" i="2"/>
  <c r="AU53" i="2"/>
  <c r="AP53" i="2"/>
  <c r="AR53" i="2"/>
  <c r="AT53" i="2"/>
  <c r="AT106" i="2"/>
  <c r="AR106" i="2"/>
  <c r="AR33" i="2"/>
  <c r="AT33" i="2"/>
  <c r="D36" i="3"/>
  <c r="AO36" i="2"/>
  <c r="AN36" i="2"/>
  <c r="AX36" i="2" s="1"/>
  <c r="AR36" i="2" s="1"/>
  <c r="AP77" i="2"/>
  <c r="AM43" i="2"/>
  <c r="AL87" i="2"/>
  <c r="AD87" i="2"/>
  <c r="AN32" i="2"/>
  <c r="D32" i="3"/>
  <c r="AP44" i="2"/>
  <c r="AR99" i="2"/>
  <c r="AQ99" i="2"/>
  <c r="AS99" i="2"/>
  <c r="AU99" i="2"/>
  <c r="AT70" i="2"/>
  <c r="AR70" i="2"/>
  <c r="AU33" i="2"/>
  <c r="AM96" i="2"/>
  <c r="AR51" i="2"/>
  <c r="AO12" i="2"/>
  <c r="D12" i="3"/>
  <c r="AR22" i="2"/>
  <c r="AT22" i="2"/>
  <c r="AS102" i="2"/>
  <c r="AT102" i="2"/>
  <c r="AP102" i="2"/>
  <c r="AR102" i="2"/>
  <c r="AU102" i="2"/>
  <c r="AQ102" i="2"/>
  <c r="AT79" i="2"/>
  <c r="AQ79" i="2"/>
  <c r="AS79" i="2"/>
  <c r="AU79" i="2"/>
  <c r="AP79" i="2"/>
  <c r="AR79" i="2"/>
  <c r="AP9" i="2"/>
  <c r="AR9" i="2"/>
  <c r="AT9" i="2"/>
  <c r="AS76" i="2"/>
  <c r="AU76" i="2"/>
  <c r="AP76" i="2"/>
  <c r="AR76" i="2"/>
  <c r="AQ76" i="2"/>
  <c r="AT76" i="2"/>
  <c r="AS92" i="2"/>
  <c r="AU92" i="2"/>
  <c r="AP92" i="2"/>
  <c r="AR92" i="2"/>
  <c r="AT92" i="2"/>
  <c r="AQ92" i="2"/>
  <c r="AM44" i="2"/>
  <c r="AD17" i="2"/>
  <c r="AO16" i="2"/>
  <c r="D16" i="3"/>
  <c r="AM16" i="2"/>
  <c r="AN16" i="2"/>
  <c r="AT48" i="2"/>
  <c r="AR48" i="2"/>
  <c r="D87" i="3"/>
  <c r="AN87" i="2"/>
  <c r="AO87" i="2"/>
  <c r="AR44" i="2"/>
  <c r="AN15" i="2"/>
  <c r="AX15" i="2" s="1"/>
  <c r="D15" i="3"/>
  <c r="AR105" i="2"/>
  <c r="AT105" i="2"/>
  <c r="AQ105" i="2"/>
  <c r="AS105" i="2"/>
  <c r="AU105" i="2"/>
  <c r="AP105" i="2"/>
  <c r="AN35" i="2"/>
  <c r="D35" i="3"/>
  <c r="AM35" i="2"/>
  <c r="AU77" i="2"/>
  <c r="AT51" i="2"/>
  <c r="AM62" i="2"/>
  <c r="D62" i="3"/>
  <c r="AD43" i="2"/>
  <c r="AD44" i="2"/>
  <c r="AR10" i="2"/>
  <c r="AT10" i="2"/>
  <c r="AS10" i="2"/>
  <c r="AQ10" i="2"/>
  <c r="AU10" i="2"/>
  <c r="AP10" i="2"/>
  <c r="AU23" i="2"/>
  <c r="AT23" i="2"/>
  <c r="AP23" i="2"/>
  <c r="AR23" i="2"/>
  <c r="AQ23" i="2"/>
  <c r="AS23" i="2"/>
  <c r="AX67" i="2"/>
  <c r="AR67" i="2" s="1"/>
  <c r="AU44" i="2"/>
  <c r="AM87" i="2"/>
  <c r="AX87" i="2" s="1"/>
  <c r="AQ87" i="2" s="1"/>
  <c r="AQ33" i="2"/>
  <c r="AS70" i="2"/>
  <c r="AT99" i="2"/>
  <c r="AD90" i="2"/>
  <c r="AS51" i="2"/>
  <c r="AD55" i="2"/>
  <c r="AX97" i="2"/>
  <c r="AS97" i="2" s="1"/>
  <c r="AO15" i="2"/>
  <c r="AO93" i="2"/>
  <c r="D93" i="3"/>
  <c r="AM93" i="2"/>
  <c r="AX93" i="2" s="1"/>
  <c r="AQ93" i="2" s="1"/>
  <c r="AT84" i="2"/>
  <c r="AR84" i="2"/>
  <c r="AP71" i="2"/>
  <c r="AR71" i="2"/>
  <c r="AT71" i="2"/>
  <c r="AQ71" i="2"/>
  <c r="AS71" i="2"/>
  <c r="AU71" i="2"/>
  <c r="AM71" i="2"/>
  <c r="AR72" i="2"/>
  <c r="AT72" i="2"/>
  <c r="AN21" i="2"/>
  <c r="AX21" i="2" s="1"/>
  <c r="D21" i="3"/>
  <c r="AS73" i="2"/>
  <c r="AP73" i="2"/>
  <c r="AU73" i="2"/>
  <c r="AR73" i="2"/>
  <c r="AQ73" i="2"/>
  <c r="AT73" i="2"/>
  <c r="AS90" i="2"/>
  <c r="AU90" i="2"/>
  <c r="AR90" i="2"/>
  <c r="AT90" i="2"/>
  <c r="AP90" i="2"/>
  <c r="AQ90" i="2"/>
  <c r="AM30" i="2"/>
  <c r="AL30" i="2"/>
  <c r="AO30" i="2"/>
  <c r="AO91" i="2"/>
  <c r="AM91" i="2"/>
  <c r="AN91" i="2"/>
  <c r="AL60" i="2"/>
  <c r="AD60" i="2"/>
  <c r="AL62" i="2"/>
  <c r="AD62" i="2"/>
  <c r="AM61" i="2"/>
  <c r="AM80" i="2"/>
  <c r="AD80" i="2"/>
  <c r="AO98" i="2"/>
  <c r="AN98" i="2"/>
  <c r="AD12" i="2"/>
  <c r="AL12" i="2"/>
  <c r="AD59" i="2"/>
  <c r="AL59" i="2"/>
  <c r="AX59" i="2" s="1"/>
  <c r="AP59" i="2" s="1"/>
  <c r="AD61" i="2"/>
  <c r="AL61" i="2"/>
  <c r="AX61" i="2" s="1"/>
  <c r="AR61" i="2" s="1"/>
  <c r="AM101" i="2"/>
  <c r="AN101" i="2"/>
  <c r="AO101" i="2"/>
  <c r="AN80" i="2"/>
  <c r="AO80" i="2"/>
  <c r="AD105" i="2"/>
  <c r="AD28" i="2"/>
  <c r="AL28" i="2"/>
  <c r="AD74" i="2"/>
  <c r="AL74" i="2"/>
  <c r="AD89" i="2"/>
  <c r="AU89" i="2" s="1"/>
  <c r="AT89" i="2"/>
  <c r="AM105" i="2"/>
  <c r="AO105" i="2"/>
  <c r="AN105" i="2"/>
  <c r="AM84" i="2"/>
  <c r="AO84" i="2"/>
  <c r="AN84" i="2"/>
  <c r="AM28" i="2"/>
  <c r="AO28" i="2"/>
  <c r="AN28" i="2"/>
  <c r="AM23" i="2"/>
  <c r="AO23" i="2"/>
  <c r="AN23" i="2"/>
  <c r="AM99" i="2"/>
  <c r="AO99" i="2"/>
  <c r="AN99" i="2"/>
  <c r="AM74" i="2"/>
  <c r="AO74" i="2"/>
  <c r="AN74" i="2"/>
  <c r="AQ86" i="2"/>
  <c r="AT86" i="2"/>
  <c r="AP86" i="2"/>
  <c r="AR86" i="2"/>
  <c r="AU86" i="2"/>
  <c r="AP47" i="2"/>
  <c r="AT47" i="2"/>
  <c r="AU47" i="2"/>
  <c r="AS47" i="2"/>
  <c r="AQ47" i="2"/>
  <c r="AR47" i="2"/>
  <c r="AS4" i="2"/>
  <c r="AX45" i="2"/>
  <c r="AT45" i="2" s="1"/>
  <c r="AX49" i="2"/>
  <c r="AS49" i="2" s="1"/>
  <c r="AX14" i="2"/>
  <c r="AU14" i="2" s="1"/>
  <c r="AN92" i="2"/>
  <c r="AM92" i="2"/>
  <c r="AO92" i="2"/>
  <c r="AN82" i="2"/>
  <c r="AM82" i="2"/>
  <c r="AO82" i="2"/>
  <c r="AN22" i="2"/>
  <c r="AO22" i="2"/>
  <c r="AN9" i="2"/>
  <c r="AO9" i="2"/>
  <c r="AN100" i="2"/>
  <c r="AM100" i="2"/>
  <c r="AO100" i="2"/>
  <c r="AN90" i="2"/>
  <c r="AM90" i="2"/>
  <c r="AO90" i="2"/>
  <c r="AN51" i="2"/>
  <c r="AM51" i="2"/>
  <c r="AO51" i="2"/>
  <c r="AQ66" i="2"/>
  <c r="AD23" i="2"/>
  <c r="AD92" i="2"/>
  <c r="AL92" i="2"/>
  <c r="AL82" i="2"/>
  <c r="AD82" i="2"/>
  <c r="AM22" i="2"/>
  <c r="AL22" i="2"/>
  <c r="AM9" i="2"/>
  <c r="AD9" i="2"/>
  <c r="AD100" i="2"/>
  <c r="AL100" i="2"/>
  <c r="AD51" i="2"/>
  <c r="AL51" i="2"/>
  <c r="AP18" i="2"/>
  <c r="AT17" i="2"/>
  <c r="AP17" i="2"/>
  <c r="AT87" i="2"/>
  <c r="BA89" i="2"/>
  <c r="AL81" i="2"/>
  <c r="AD81" i="2"/>
  <c r="AQ45" i="2"/>
  <c r="AR45" i="2"/>
  <c r="AX2" i="2"/>
  <c r="AP14" i="2"/>
  <c r="AR14" i="2"/>
  <c r="AS14" i="2"/>
  <c r="AQ14" i="2"/>
  <c r="AT14" i="2"/>
  <c r="AP31" i="2"/>
  <c r="AP8" i="2"/>
  <c r="AQ8" i="2"/>
  <c r="AP93" i="2"/>
  <c r="AR63" i="2"/>
  <c r="AS63" i="2"/>
  <c r="AU63" i="2"/>
  <c r="AQ63" i="2"/>
  <c r="AP63" i="2"/>
  <c r="AT63" i="2"/>
  <c r="AY74" i="2"/>
  <c r="AX3" i="2"/>
  <c r="AL32" i="2"/>
  <c r="AD32" i="2"/>
  <c r="AM52" i="2"/>
  <c r="AO52" i="2"/>
  <c r="AS67" i="2"/>
  <c r="AP67" i="2"/>
  <c r="AQ67" i="2"/>
  <c r="AO13" i="2"/>
  <c r="AM13" i="2"/>
  <c r="AN13" i="2"/>
  <c r="AO32" i="2"/>
  <c r="AM32" i="2"/>
  <c r="AO50" i="2"/>
  <c r="AM50" i="2"/>
  <c r="AX50" i="2" s="1"/>
  <c r="AN52" i="2"/>
  <c r="AM81" i="2"/>
  <c r="AO81" i="2"/>
  <c r="AN81" i="2"/>
  <c r="AY91" i="2"/>
  <c r="AP58" i="2"/>
  <c r="AT58" i="2"/>
  <c r="AU58" i="2"/>
  <c r="AS58" i="2"/>
  <c r="AQ58" i="2"/>
  <c r="AR58" i="2"/>
  <c r="AT78" i="2"/>
  <c r="AQ78" i="2"/>
  <c r="AS78" i="2"/>
  <c r="AU78" i="2"/>
  <c r="AR78" i="2"/>
  <c r="AX29" i="2"/>
  <c r="AX12" i="2"/>
  <c r="AP11" i="2"/>
  <c r="AT11" i="2"/>
  <c r="AX26" i="2"/>
  <c r="AP20" i="2"/>
  <c r="AT20" i="2"/>
  <c r="AP57" i="2"/>
  <c r="AS57" i="2"/>
  <c r="AR57" i="2"/>
  <c r="AP61" i="2"/>
  <c r="AY61" i="2" s="1"/>
  <c r="BA61" i="2" s="1"/>
  <c r="C61" i="3" s="1"/>
  <c r="AX69" i="2"/>
  <c r="AX65" i="2"/>
  <c r="AX46" i="2"/>
  <c r="AS19" i="2" l="1"/>
  <c r="AT19" i="2"/>
  <c r="AP19" i="2"/>
  <c r="AU19" i="2"/>
  <c r="AQ19" i="2"/>
  <c r="AS39" i="2"/>
  <c r="AY33" i="2"/>
  <c r="BA33" i="2" s="1"/>
  <c r="AY94" i="2"/>
  <c r="BA94" i="2" s="1"/>
  <c r="C94" i="3" s="1"/>
  <c r="AU39" i="2"/>
  <c r="AS18" i="2"/>
  <c r="AX60" i="2"/>
  <c r="AY44" i="2"/>
  <c r="AQ39" i="2"/>
  <c r="AR18" i="2"/>
  <c r="AY10" i="2"/>
  <c r="BA10" i="2" s="1"/>
  <c r="AY106" i="2"/>
  <c r="AX42" i="2"/>
  <c r="AT39" i="2"/>
  <c r="AR39" i="2"/>
  <c r="AR24" i="2"/>
  <c r="AX7" i="2"/>
  <c r="AR7" i="2" s="1"/>
  <c r="AT18" i="2"/>
  <c r="AT66" i="2"/>
  <c r="AQ17" i="2"/>
  <c r="AU18" i="2"/>
  <c r="AY70" i="2"/>
  <c r="BA70" i="2" s="1"/>
  <c r="AR17" i="2"/>
  <c r="AU93" i="2"/>
  <c r="AR8" i="2"/>
  <c r="AY8" i="2" s="1"/>
  <c r="BA8" i="2" s="1"/>
  <c r="C8" i="3" s="1"/>
  <c r="AR66" i="2"/>
  <c r="AU17" i="2"/>
  <c r="AY9" i="2"/>
  <c r="BA9" i="2" s="1"/>
  <c r="AU5" i="2"/>
  <c r="AS5" i="2"/>
  <c r="AT5" i="2"/>
  <c r="AR5" i="2"/>
  <c r="AU95" i="2"/>
  <c r="AP95" i="2"/>
  <c r="AY95" i="2" s="1"/>
  <c r="AS95" i="2"/>
  <c r="AT95" i="2"/>
  <c r="AR95" i="2"/>
  <c r="AQ95" i="2"/>
  <c r="AP40" i="2"/>
  <c r="AR40" i="2"/>
  <c r="AT7" i="2"/>
  <c r="AS7" i="2"/>
  <c r="AU7" i="2"/>
  <c r="AP7" i="2"/>
  <c r="AQ61" i="2"/>
  <c r="AS88" i="2"/>
  <c r="AS59" i="2"/>
  <c r="AQ49" i="2"/>
  <c r="AT4" i="2"/>
  <c r="AX98" i="2"/>
  <c r="AP98" i="2" s="1"/>
  <c r="AY56" i="2"/>
  <c r="BA56" i="2" s="1"/>
  <c r="AX54" i="2"/>
  <c r="AT61" i="2"/>
  <c r="AR19" i="2"/>
  <c r="AQ20" i="2"/>
  <c r="AY20" i="2" s="1"/>
  <c r="BA20" i="2" s="1"/>
  <c r="C20" i="3" s="1"/>
  <c r="AR11" i="2"/>
  <c r="AR88" i="2"/>
  <c r="AR59" i="2"/>
  <c r="AU24" i="2"/>
  <c r="AS66" i="2"/>
  <c r="AQ4" i="2"/>
  <c r="AQ68" i="2"/>
  <c r="AY82" i="2"/>
  <c r="BA82" i="2" s="1"/>
  <c r="AR4" i="2"/>
  <c r="AP4" i="2"/>
  <c r="AY104" i="2"/>
  <c r="BA104" i="2" s="1"/>
  <c r="AQ97" i="2"/>
  <c r="AX43" i="2"/>
  <c r="AU43" i="2" s="1"/>
  <c r="AS20" i="2"/>
  <c r="AX62" i="2"/>
  <c r="AU62" i="2" s="1"/>
  <c r="AY72" i="2"/>
  <c r="BA72" i="2" s="1"/>
  <c r="AY77" i="2"/>
  <c r="BA77" i="2" s="1"/>
  <c r="AX25" i="2"/>
  <c r="AS25" i="2" s="1"/>
  <c r="AQ88" i="2"/>
  <c r="AY22" i="2"/>
  <c r="BA22" i="2" s="1"/>
  <c r="AY38" i="2"/>
  <c r="BA38" i="2" s="1"/>
  <c r="AQ57" i="2"/>
  <c r="AU20" i="2"/>
  <c r="AT88" i="2"/>
  <c r="AU57" i="2"/>
  <c r="AQ11" i="2"/>
  <c r="AP88" i="2"/>
  <c r="AY88" i="2" s="1"/>
  <c r="BA88" i="2" s="1"/>
  <c r="C88" i="3" s="1"/>
  <c r="AU59" i="2"/>
  <c r="AU66" i="2"/>
  <c r="AY99" i="2"/>
  <c r="BA99" i="2" s="1"/>
  <c r="AY53" i="2"/>
  <c r="BA53" i="2" s="1"/>
  <c r="AY75" i="2"/>
  <c r="BA75" i="2" s="1"/>
  <c r="AT59" i="2"/>
  <c r="AU49" i="2"/>
  <c r="AT24" i="2"/>
  <c r="AY90" i="2"/>
  <c r="BA90" i="2" s="1"/>
  <c r="AY84" i="2"/>
  <c r="BA84" i="2" s="1"/>
  <c r="AQ43" i="2"/>
  <c r="AT43" i="2"/>
  <c r="AS43" i="2"/>
  <c r="AP43" i="2"/>
  <c r="AU21" i="2"/>
  <c r="AR21" i="2"/>
  <c r="AQ21" i="2"/>
  <c r="AT21" i="2"/>
  <c r="AS21" i="2"/>
  <c r="AP21" i="2"/>
  <c r="AY21" i="2" s="1"/>
  <c r="BA21" i="2" s="1"/>
  <c r="C21" i="3" s="1"/>
  <c r="AP15" i="2"/>
  <c r="AS15" i="2"/>
  <c r="AQ15" i="2"/>
  <c r="AT15" i="2"/>
  <c r="AR15" i="2"/>
  <c r="AU15" i="2"/>
  <c r="AR31" i="2"/>
  <c r="AR49" i="2"/>
  <c r="AS87" i="2"/>
  <c r="AS40" i="2"/>
  <c r="AU97" i="2"/>
  <c r="AU68" i="2"/>
  <c r="AY23" i="2"/>
  <c r="BA23" i="2" s="1"/>
  <c r="AY79" i="2"/>
  <c r="BA79" i="2" s="1"/>
  <c r="AY102" i="2"/>
  <c r="BA102" i="2" s="1"/>
  <c r="AY34" i="2"/>
  <c r="BA34" i="2" s="1"/>
  <c r="AU67" i="2"/>
  <c r="AQ5" i="2"/>
  <c r="AY5" i="2" s="1"/>
  <c r="BA5" i="2" s="1"/>
  <c r="C5" i="3" s="1"/>
  <c r="AU8" i="2"/>
  <c r="AT31" i="2"/>
  <c r="AT49" i="2"/>
  <c r="AS45" i="2"/>
  <c r="AS24" i="2"/>
  <c r="AR87" i="2"/>
  <c r="AR97" i="2"/>
  <c r="AP68" i="2"/>
  <c r="AY68" i="2" s="1"/>
  <c r="BA68" i="2" s="1"/>
  <c r="C68" i="3" s="1"/>
  <c r="AY76" i="2"/>
  <c r="BA76" i="2" s="1"/>
  <c r="AX96" i="2"/>
  <c r="AU31" i="2"/>
  <c r="AU87" i="2"/>
  <c r="AT97" i="2"/>
  <c r="AS31" i="2"/>
  <c r="AP49" i="2"/>
  <c r="AY51" i="2"/>
  <c r="BA51" i="2" s="1"/>
  <c r="AY105" i="2"/>
  <c r="BA105" i="2" s="1"/>
  <c r="AY85" i="2"/>
  <c r="BA85" i="2" s="1"/>
  <c r="AS61" i="2"/>
  <c r="AQ59" i="2"/>
  <c r="AS93" i="2"/>
  <c r="AP36" i="2"/>
  <c r="AP24" i="2"/>
  <c r="AP87" i="2"/>
  <c r="AP97" i="2"/>
  <c r="AS68" i="2"/>
  <c r="AY71" i="2"/>
  <c r="BA71" i="2" s="1"/>
  <c r="AY27" i="2"/>
  <c r="BA27" i="2" s="1"/>
  <c r="AX16" i="2"/>
  <c r="AT93" i="2"/>
  <c r="AQ36" i="2"/>
  <c r="AY73" i="2"/>
  <c r="BA73" i="2" s="1"/>
  <c r="AX35" i="2"/>
  <c r="AU61" i="2"/>
  <c r="AT36" i="2"/>
  <c r="AT68" i="2"/>
  <c r="AY81" i="2"/>
  <c r="BA81" i="2" s="1"/>
  <c r="AT40" i="2"/>
  <c r="AU40" i="2"/>
  <c r="AY92" i="2"/>
  <c r="BA92" i="2" s="1"/>
  <c r="AY37" i="2"/>
  <c r="BA37" i="2" s="1"/>
  <c r="AX52" i="2"/>
  <c r="AP52" i="2" s="1"/>
  <c r="AP5" i="2"/>
  <c r="AT67" i="2"/>
  <c r="AY67" i="2" s="1"/>
  <c r="AR93" i="2"/>
  <c r="AY93" i="2" s="1"/>
  <c r="BA93" i="2" s="1"/>
  <c r="C93" i="3" s="1"/>
  <c r="AT8" i="2"/>
  <c r="AQ40" i="2"/>
  <c r="AX30" i="2"/>
  <c r="AT30" i="2" s="1"/>
  <c r="AY100" i="2"/>
  <c r="BA100" i="2" s="1"/>
  <c r="AS62" i="2"/>
  <c r="AR62" i="2"/>
  <c r="AP62" i="2"/>
  <c r="AY62" i="2" s="1"/>
  <c r="BA62" i="2" s="1"/>
  <c r="C62" i="3" s="1"/>
  <c r="AX13" i="2"/>
  <c r="AS13" i="2" s="1"/>
  <c r="AU98" i="2"/>
  <c r="AY57" i="2"/>
  <c r="AS36" i="2"/>
  <c r="AU36" i="2"/>
  <c r="AU45" i="2"/>
  <c r="AP45" i="2"/>
  <c r="AY18" i="2"/>
  <c r="AY66" i="2"/>
  <c r="BA66" i="2" s="1"/>
  <c r="C66" i="3" s="1"/>
  <c r="AY86" i="2"/>
  <c r="BA86" i="2" s="1"/>
  <c r="C86" i="3" s="1"/>
  <c r="AY47" i="2"/>
  <c r="BA47" i="2" s="1"/>
  <c r="AT52" i="2"/>
  <c r="AR46" i="2"/>
  <c r="AS46" i="2"/>
  <c r="AU46" i="2"/>
  <c r="AQ46" i="2"/>
  <c r="AP46" i="2"/>
  <c r="AT46" i="2"/>
  <c r="AP69" i="2"/>
  <c r="AQ69" i="2"/>
  <c r="AT69" i="2"/>
  <c r="AR69" i="2"/>
  <c r="AS69" i="2"/>
  <c r="AU69" i="2"/>
  <c r="AP65" i="2"/>
  <c r="AQ65" i="2"/>
  <c r="AT65" i="2"/>
  <c r="AS65" i="2"/>
  <c r="AR65" i="2"/>
  <c r="AU65" i="2"/>
  <c r="AQ12" i="2"/>
  <c r="AS12" i="2"/>
  <c r="AT12" i="2"/>
  <c r="AP12" i="2"/>
  <c r="AR12" i="2"/>
  <c r="AU12" i="2"/>
  <c r="BA91" i="2"/>
  <c r="AS50" i="2"/>
  <c r="AP50" i="2"/>
  <c r="AT50" i="2"/>
  <c r="AU50" i="2"/>
  <c r="AQ50" i="2"/>
  <c r="AR50" i="2"/>
  <c r="AX32" i="2"/>
  <c r="AT25" i="2"/>
  <c r="AR25" i="2"/>
  <c r="AP41" i="2"/>
  <c r="AQ41" i="2"/>
  <c r="AT41" i="2"/>
  <c r="AR41" i="2"/>
  <c r="AU41" i="2"/>
  <c r="AS41" i="2"/>
  <c r="AY63" i="2"/>
  <c r="BA63" i="2" s="1"/>
  <c r="C63" i="3" s="1"/>
  <c r="AY39" i="2"/>
  <c r="AY31" i="2"/>
  <c r="BA31" i="2" s="1"/>
  <c r="C31" i="3" s="1"/>
  <c r="AY14" i="2"/>
  <c r="AY36" i="2"/>
  <c r="AP2" i="2"/>
  <c r="AT2" i="2"/>
  <c r="AU2" i="2"/>
  <c r="AQ2" i="2"/>
  <c r="AR2" i="2"/>
  <c r="AS2" i="2"/>
  <c r="AY45" i="2"/>
  <c r="BA44" i="2"/>
  <c r="AY17" i="2"/>
  <c r="BA57" i="2"/>
  <c r="C57" i="3" s="1"/>
  <c r="AY19" i="2"/>
  <c r="AP26" i="2"/>
  <c r="AQ26" i="2"/>
  <c r="AT26" i="2"/>
  <c r="AR26" i="2"/>
  <c r="AS26" i="2"/>
  <c r="AU26" i="2"/>
  <c r="AQ29" i="2"/>
  <c r="AT29" i="2"/>
  <c r="AR29" i="2"/>
  <c r="AS29" i="2"/>
  <c r="AP29" i="2"/>
  <c r="AU29" i="2"/>
  <c r="AY78" i="2"/>
  <c r="BA78" i="2" s="1"/>
  <c r="AY58" i="2"/>
  <c r="AQ3" i="2"/>
  <c r="AR3" i="2"/>
  <c r="AT3" i="2"/>
  <c r="AS3" i="2"/>
  <c r="AP3" i="2"/>
  <c r="AU3" i="2"/>
  <c r="AP60" i="2"/>
  <c r="AQ60" i="2"/>
  <c r="AT60" i="2"/>
  <c r="AR60" i="2"/>
  <c r="AS60" i="2"/>
  <c r="AU60" i="2"/>
  <c r="BA74" i="2"/>
  <c r="BA106" i="2"/>
  <c r="AQ98" i="2" l="1"/>
  <c r="AY11" i="2"/>
  <c r="BA11" i="2" s="1"/>
  <c r="C11" i="3" s="1"/>
  <c r="AP25" i="2"/>
  <c r="AY24" i="2"/>
  <c r="BA24" i="2" s="1"/>
  <c r="AY59" i="2"/>
  <c r="BA59" i="2" s="1"/>
  <c r="C59" i="3" s="1"/>
  <c r="AR43" i="2"/>
  <c r="AY7" i="2"/>
  <c r="BA7" i="2" s="1"/>
  <c r="C7" i="3" s="1"/>
  <c r="AQ25" i="2"/>
  <c r="AY25" i="2" s="1"/>
  <c r="BA25" i="2" s="1"/>
  <c r="C25" i="3" s="1"/>
  <c r="AR52" i="2"/>
  <c r="AY97" i="2"/>
  <c r="BA97" i="2" s="1"/>
  <c r="C97" i="3" s="1"/>
  <c r="AU25" i="2"/>
  <c r="AQ7" i="2"/>
  <c r="AR98" i="2"/>
  <c r="AY98" i="2" s="1"/>
  <c r="BA98" i="2" s="1"/>
  <c r="C98" i="3" s="1"/>
  <c r="AY49" i="2"/>
  <c r="BA49" i="2" s="1"/>
  <c r="C49" i="3" s="1"/>
  <c r="AQ42" i="2"/>
  <c r="AS42" i="2"/>
  <c r="AR42" i="2"/>
  <c r="AT42" i="2"/>
  <c r="AU42" i="2"/>
  <c r="AP42" i="2"/>
  <c r="AY87" i="2"/>
  <c r="BA87" i="2" s="1"/>
  <c r="C87" i="3" s="1"/>
  <c r="AY43" i="2"/>
  <c r="BA43" i="2" s="1"/>
  <c r="C43" i="3" s="1"/>
  <c r="AS98" i="2"/>
  <c r="AT62" i="2"/>
  <c r="AY40" i="2"/>
  <c r="BA40" i="2" s="1"/>
  <c r="C40" i="3" s="1"/>
  <c r="AY15" i="2"/>
  <c r="BA15" i="2" s="1"/>
  <c r="C15" i="3" s="1"/>
  <c r="AY4" i="2"/>
  <c r="BA4" i="2" s="1"/>
  <c r="C4" i="3" s="1"/>
  <c r="AT98" i="2"/>
  <c r="AQ62" i="2"/>
  <c r="AP13" i="2"/>
  <c r="AP54" i="2"/>
  <c r="AQ54" i="2"/>
  <c r="AR54" i="2"/>
  <c r="AT54" i="2"/>
  <c r="AS54" i="2"/>
  <c r="AU54" i="2"/>
  <c r="AR30" i="2"/>
  <c r="AP96" i="2"/>
  <c r="AU96" i="2"/>
  <c r="AR96" i="2"/>
  <c r="AQ96" i="2"/>
  <c r="AS96" i="2"/>
  <c r="AT96" i="2"/>
  <c r="AU13" i="2"/>
  <c r="AQ52" i="2"/>
  <c r="AR35" i="2"/>
  <c r="AP35" i="2"/>
  <c r="AT35" i="2"/>
  <c r="AQ35" i="2"/>
  <c r="AS35" i="2"/>
  <c r="AU35" i="2"/>
  <c r="AS30" i="2"/>
  <c r="AU52" i="2"/>
  <c r="AQ30" i="2"/>
  <c r="AT13" i="2"/>
  <c r="AS52" i="2"/>
  <c r="AP30" i="2"/>
  <c r="AQ16" i="2"/>
  <c r="AR16" i="2"/>
  <c r="AT16" i="2"/>
  <c r="AS16" i="2"/>
  <c r="AU16" i="2"/>
  <c r="AP16" i="2"/>
  <c r="AU30" i="2"/>
  <c r="AR13" i="2"/>
  <c r="AQ13" i="2"/>
  <c r="AY29" i="2"/>
  <c r="BA29" i="2" s="1"/>
  <c r="C29" i="3" s="1"/>
  <c r="AY12" i="2"/>
  <c r="BA18" i="2"/>
  <c r="C18" i="3" s="1"/>
  <c r="AY60" i="2"/>
  <c r="BA19" i="2"/>
  <c r="C19" i="3" s="1"/>
  <c r="AY2" i="2"/>
  <c r="BA14" i="2"/>
  <c r="C14" i="3" s="1"/>
  <c r="AY41" i="2"/>
  <c r="BA41" i="2" s="1"/>
  <c r="C41" i="3" s="1"/>
  <c r="AR32" i="2"/>
  <c r="AS32" i="2"/>
  <c r="AU32" i="2"/>
  <c r="AP32" i="2"/>
  <c r="AT32" i="2"/>
  <c r="AQ32" i="2"/>
  <c r="AY65" i="2"/>
  <c r="AY69" i="2"/>
  <c r="BA69" i="2" s="1"/>
  <c r="C69" i="3" s="1"/>
  <c r="AY46" i="2"/>
  <c r="BA46" i="2" s="1"/>
  <c r="C46" i="3" s="1"/>
  <c r="AY3" i="2"/>
  <c r="BA67" i="2"/>
  <c r="C67" i="3" s="1"/>
  <c r="AY26" i="2"/>
  <c r="BA26" i="2" s="1"/>
  <c r="C26" i="3" s="1"/>
  <c r="BA36" i="2"/>
  <c r="C36" i="3" s="1"/>
  <c r="BA39" i="2"/>
  <c r="C39" i="3" s="1"/>
  <c r="AY50" i="2"/>
  <c r="BA12" i="2"/>
  <c r="C12" i="3" s="1"/>
  <c r="AY42" i="2" l="1"/>
  <c r="BA42" i="2" s="1"/>
  <c r="C42" i="3" s="1"/>
  <c r="AY54" i="2"/>
  <c r="AY52" i="2"/>
  <c r="BA52" i="2" s="1"/>
  <c r="C52" i="3" s="1"/>
  <c r="AY16" i="2"/>
  <c r="AY13" i="2"/>
  <c r="BA13" i="2" s="1"/>
  <c r="C13" i="3" s="1"/>
  <c r="AY35" i="2"/>
  <c r="BA35" i="2" s="1"/>
  <c r="C35" i="3" s="1"/>
  <c r="AY96" i="2"/>
  <c r="BA96" i="2" s="1"/>
  <c r="C96" i="3" s="1"/>
  <c r="AY30" i="2"/>
  <c r="BA30" i="2" s="1"/>
  <c r="BA65" i="2"/>
  <c r="C65" i="3" s="1"/>
  <c r="AY32" i="2"/>
  <c r="BA2" i="2"/>
  <c r="C2" i="3" s="1"/>
  <c r="BA50" i="2"/>
  <c r="C50" i="3" s="1"/>
  <c r="BA3" i="2"/>
  <c r="C3" i="3" s="1"/>
  <c r="BA60" i="2"/>
  <c r="C60" i="3" s="1"/>
  <c r="BA32" i="2" l="1"/>
  <c r="C32" i="3" s="1"/>
</calcChain>
</file>

<file path=xl/sharedStrings.xml><?xml version="1.0" encoding="utf-8"?>
<sst xmlns="http://schemas.openxmlformats.org/spreadsheetml/2006/main" count="4125" uniqueCount="681">
  <si>
    <t xml:space="preserve">B. Gaillard : Les études menées dans le cadre du SAGE Midouze et dans celui de la révision du DOE/DCR ont bien montré l'influence des prélèvements dans la nappe du plio quaternaire.
- la baisse des pluies efficaces est également un facteur important
- les réserves potentiellement disponibles sont importantes, sous réserve que les forages soient implantés suffisamment loin de la zone de rabattement de la nappe au voisinage du cours d'eau.
Les connaissances actuelles sur cette masse d'eau et ses inter actions avec la Midouze sont insuffisantes pour en tirer des conclusions.
A ce jour, s'il est possible d'affirmer que les prélèvements actuels dans le plio quaternaire influent sur les étiages de la Midouze, les connaissances actuelles ne permettent pas d'en évaluer leur degré d'influence.
</t>
  </si>
  <si>
    <t>Pas de suivi quantitatif, points de prélèvement IND en 2010</t>
  </si>
  <si>
    <t>Masse d'eau sur laquelle on dispose de peu de données et ne présentant pas de réel enjeu. 1 point de suivi quantitatif</t>
  </si>
  <si>
    <t>Préter attention à la représentativité des points de suivis : peu de connaissance sur les connexions potentielles entre niveaux aquifères. 2 points de suivis quantitatifs</t>
  </si>
  <si>
    <t>Préter attention à la représentativité des points de suivis : peu de connaissance sur les connexions potentielles entre niveaux aquifères. Pas de suivi quantitatif.</t>
  </si>
  <si>
    <t>La DDT 17 et C Jutand confirment qu’ils demandent de mettre cette MESO en mauvais état car il y a de nombreuses questions autour du modèle ; Une étude de connaissance est d’ailleurs envisagée sur ce secteur. Le modèle propose un raisonnement trop global. Localement les assecs sont bien dues à des prélèvements dans les nappes. De nombreuses sources existent et leurs impacts sont peu étudiés.</t>
  </si>
  <si>
    <t>N°MESO</t>
  </si>
  <si>
    <t>Nom MESO</t>
  </si>
  <si>
    <t>Type MESO</t>
  </si>
  <si>
    <t>Libre</t>
  </si>
  <si>
    <t>Captif</t>
  </si>
  <si>
    <t>Majoritairement captif</t>
  </si>
  <si>
    <t>Majoritairement libre</t>
  </si>
  <si>
    <t>Karstifié</t>
  </si>
  <si>
    <t>Contribution ESO à écoulement cours d'eau</t>
  </si>
  <si>
    <t>Nom cours d'eau en connexion</t>
  </si>
  <si>
    <t>N°MESU</t>
  </si>
  <si>
    <t>Commentaire</t>
  </si>
  <si>
    <t>Source info</t>
  </si>
  <si>
    <t>Indice de confiance</t>
  </si>
  <si>
    <t>Info PGE</t>
  </si>
  <si>
    <t>Socle BV Haute-Charente secteur hydro R0</t>
  </si>
  <si>
    <t>Socle</t>
  </si>
  <si>
    <t>Moyenne</t>
  </si>
  <si>
    <t>40%-60%</t>
  </si>
  <si>
    <t>La Charente du confluent de la Moulde au confluent de l'Etang (inclus)</t>
  </si>
  <si>
    <t>FRFR19A</t>
  </si>
  <si>
    <t>Fiche 2009 (reprise 2004)</t>
  </si>
  <si>
    <t>Faible</t>
  </si>
  <si>
    <t>Socle BV Haute-Charente secteur hydro R1</t>
  </si>
  <si>
    <t>La Charente du barrage de Lavaud au confluent de la Moulde</t>
  </si>
  <si>
    <t>FRFR19B</t>
  </si>
  <si>
    <t>Socle  BV Haut Bandiat et Tardoire Secteur hydro R1</t>
  </si>
  <si>
    <t>Forte</t>
  </si>
  <si>
    <t>60%-80%</t>
  </si>
  <si>
    <t>Bandiat</t>
  </si>
  <si>
    <t>Hypothèse :  piézométrie calquée sur surface topo =&gt; drainage dans vallée Bandiat et Tardoire</t>
  </si>
  <si>
    <t>Moyen</t>
  </si>
  <si>
    <t>Tardoire</t>
  </si>
  <si>
    <t>Bonnieure</t>
  </si>
  <si>
    <t>CALCAIRES JURASSIQUES BV ISLE-DRONNE</t>
  </si>
  <si>
    <t>Dominante sédimentaire</t>
  </si>
  <si>
    <t>Isle</t>
  </si>
  <si>
    <t>Campagnes piézométriques</t>
  </si>
  <si>
    <t>Fiche 2004</t>
  </si>
  <si>
    <t>Auvézère</t>
  </si>
  <si>
    <t>Côle</t>
  </si>
  <si>
    <t>Trincou</t>
  </si>
  <si>
    <t>SOCLE BV-DRONNE</t>
  </si>
  <si>
    <t>Dronne</t>
  </si>
  <si>
    <t xml:space="preserve">Hypothèse :  piézométrie calquée sur surface topo </t>
  </si>
  <si>
    <t>Loue</t>
  </si>
  <si>
    <t>SOCLE BV VEZERE</t>
  </si>
  <si>
    <t>Loyre</t>
  </si>
  <si>
    <t>Bradascou</t>
  </si>
  <si>
    <t>Vézère</t>
  </si>
  <si>
    <t>Maumont</t>
  </si>
  <si>
    <t>Corrèze</t>
  </si>
  <si>
    <t>Gimel</t>
  </si>
  <si>
    <t>Saint-Bonnette</t>
  </si>
  <si>
    <t>SOCLE BV DORDOGNE</t>
  </si>
  <si>
    <t>Ramade (Chavanon)</t>
  </si>
  <si>
    <t>Tarentaine</t>
  </si>
  <si>
    <t>Rhue</t>
  </si>
  <si>
    <t>Diège</t>
  </si>
  <si>
    <t>Triouzoune</t>
  </si>
  <si>
    <t>Luzège</t>
  </si>
  <si>
    <t>Doustre</t>
  </si>
  <si>
    <t>Maronne</t>
  </si>
  <si>
    <t>Etze</t>
  </si>
  <si>
    <t>Authre</t>
  </si>
  <si>
    <t>Cère</t>
  </si>
  <si>
    <t>Dordogne</t>
  </si>
  <si>
    <t>Bave</t>
  </si>
  <si>
    <t>SOCLE BV LOT SECTEURS HYDRO O7-O8</t>
  </si>
  <si>
    <t>Lot</t>
  </si>
  <si>
    <t>Dourdou</t>
  </si>
  <si>
    <t>Colagne</t>
  </si>
  <si>
    <t>Célé</t>
  </si>
  <si>
    <t>Veyre</t>
  </si>
  <si>
    <t>Rance</t>
  </si>
  <si>
    <t>Truyère</t>
  </si>
  <si>
    <t>Goul</t>
  </si>
  <si>
    <t>Selves</t>
  </si>
  <si>
    <t>Bès</t>
  </si>
  <si>
    <t>Rimeize</t>
  </si>
  <si>
    <t>VOLCANISME AUBRAC</t>
  </si>
  <si>
    <t>Edifice volcanique</t>
  </si>
  <si>
    <t>FRFR119C</t>
  </si>
  <si>
    <t>VOLCANISME CANTALIEN</t>
  </si>
  <si>
    <t>Lander</t>
  </si>
  <si>
    <t>Jordanne</t>
  </si>
  <si>
    <t>Bertrande</t>
  </si>
  <si>
    <t>Auze</t>
  </si>
  <si>
    <t>Mars</t>
  </si>
  <si>
    <t>Sumène</t>
  </si>
  <si>
    <t>petite Rhue</t>
  </si>
  <si>
    <t>Santoire</t>
  </si>
  <si>
    <t>CALCAIRES ET MARNES DU JURASSIQUE SUPERIEUR DU BV DE LA DORDOGNE</t>
  </si>
  <si>
    <t>Tournefeuille</t>
  </si>
  <si>
    <t>FRFR530</t>
  </si>
  <si>
    <t>Céou</t>
  </si>
  <si>
    <t>FRFR72</t>
  </si>
  <si>
    <t>FRFR73</t>
  </si>
  <si>
    <t>Bléou</t>
  </si>
  <si>
    <t>FRFR531</t>
  </si>
  <si>
    <t>CALCAIRES DU JURASSIQUE MOYEN ENTRE CHARENTE ET SON</t>
  </si>
  <si>
    <t>La Charente du confluent du Merdanèon au confluent de la Tardoire</t>
  </si>
  <si>
    <t>FRFR21</t>
  </si>
  <si>
    <t>A la station de St-Saviol, apport rive gauche &lt;=&gt; apport rive droite ; estimé à environ 1m3/s. A la station de Aunac, conribution de l'aquifère du Dogger (pas d'estimation)</t>
  </si>
  <si>
    <t>SGR POC 2012 : Rapport BRGM/RP-56481-FR : Analyse des chroniques piézométriques et hydrologiques avec le logiciel TEMPO pour la gestion des prélèvements en nappe.</t>
  </si>
  <si>
    <t>Fort</t>
  </si>
  <si>
    <t>Prépondérant</t>
  </si>
  <si>
    <t>80%-100%</t>
  </si>
  <si>
    <t>Cibiou</t>
  </si>
  <si>
    <t>FRFRR470_1</t>
  </si>
  <si>
    <t>Fiche 2009</t>
  </si>
  <si>
    <t>Lizonne</t>
  </si>
  <si>
    <t>FRFRR21_1</t>
  </si>
  <si>
    <t>L'Argent-Or du confluent de l'Or au confluent de la Charente</t>
  </si>
  <si>
    <t>FRFR471</t>
  </si>
  <si>
    <t>Le Son-Sonnette de sa source au confluent de la Charente</t>
  </si>
  <si>
    <t>FRFR6</t>
  </si>
  <si>
    <t>Calcaires du Jurassique moyen en rive droite de la Charente amont</t>
  </si>
  <si>
    <t>La Charente du confluent du Merdaneon au confluent de la Tardoire</t>
  </si>
  <si>
    <t>La Boutonne du confluent de la Belle au confluent de la Nie</t>
  </si>
  <si>
    <t>FRFR22</t>
  </si>
  <si>
    <t>liaison établie entre la station de Moulin de Châtre et les piézomètres d'Ensigné et des Outres 1 et Outres 2 ; attention Outres 1 et Outres 2 sont élements de la MESO 5042</t>
  </si>
  <si>
    <t>La Nie de sa source au confluent de la Boutonne</t>
  </si>
  <si>
    <t>FRFR334</t>
  </si>
  <si>
    <t>Calcaires du Jurassique supérieur du BV de la Charente secteur hydro R0, R1, R2, R3, R5</t>
  </si>
  <si>
    <t>L'Antenne de sa source au confluent de la Charente</t>
  </si>
  <si>
    <t>FRFR10</t>
  </si>
  <si>
    <t>Calcaires du Jurassique supérieur du BV de la Charente secteur hydro R0, R1, R2, R3, R6</t>
  </si>
  <si>
    <t>La Charente du confluent du Puits des Preins au confluent de la Touvre</t>
  </si>
  <si>
    <t>FRFR331A</t>
  </si>
  <si>
    <t>Calcaires du Jurassique supérieur du BV de la Charente secteur hydro R0, R1, R2, R3, R7</t>
  </si>
  <si>
    <t>La Charente du confluent de la Tardoire au confluent du Puits des Preins (inclus)</t>
  </si>
  <si>
    <t>FRFR331B</t>
  </si>
  <si>
    <t>Calcaires du Jurassique supérieur du BV de la Charente secteur hydro R0, R1, R2, R3, R8</t>
  </si>
  <si>
    <t>La Charente du confluent de la Touvre au confluent du Bramerit</t>
  </si>
  <si>
    <t>FRFR332</t>
  </si>
  <si>
    <t>Calcaires du Jurassique supérieur du BV de la Charente secteur hydro R0, R1, R2, R3, R9</t>
  </si>
  <si>
    <t>La Couture de sa source au confluent de l'Aume</t>
  </si>
  <si>
    <t>FRFR4</t>
  </si>
  <si>
    <t>Calcaires du Jurassique supérieur du BV de la Charente secteur hydro R0, R1, R2, R3, R10</t>
  </si>
  <si>
    <t>L'Aume de sa source au confluent de la Charente</t>
  </si>
  <si>
    <t>FRFR5</t>
  </si>
  <si>
    <t>Calcaires du Jurassique supérieur du BV de la Charente secteur hydro R0, R1, R2, R3, R11</t>
  </si>
  <si>
    <t>L'Argence de sa source au confluent de le Charente</t>
  </si>
  <si>
    <t>FRFR468</t>
  </si>
  <si>
    <t>Calcaires du Jurassique supérieur du BV de la Charente secteur hydro R0, R1, R2, R3, R13</t>
  </si>
  <si>
    <t>Le Bief de sa source au confluent de la Charente</t>
  </si>
  <si>
    <t>FRFR684</t>
  </si>
  <si>
    <t>Calcaires du Jurassique supérieur du BV de la Charente secteur hydro R0, R1, R2, R3, R14</t>
  </si>
  <si>
    <t>La Nouere de sa source au confluent de la Charente</t>
  </si>
  <si>
    <t>FRFR685</t>
  </si>
  <si>
    <t>Calcaires du Jurassique supérieur du BV de la Charente secteur hydro R0, R1, R2, R3, R15</t>
  </si>
  <si>
    <t>La Soloire (Rouzille) de sa source au confluent de la Charente</t>
  </si>
  <si>
    <t>FRFR9</t>
  </si>
  <si>
    <t>Alluvions de la Charente</t>
  </si>
  <si>
    <t>Alluvial</t>
  </si>
  <si>
    <t>Relation avérée mais pas de précision sur méthode utilisée. La direction d'écoulement suit sensiblement celle du fleuve, avec une inflexion au niveau du fleuve qui peut s'inverser de façon saisonnière : soit les sens d'écoulement vont du fleuve vers la masse d'eau, soit l'écoulement se fait en sens inverse de la masse d'eau vers le cours d'eau. 
La nappe alluviale généralement limitée au lit mineur de la Charente peut s’étendre latéralement comme à la confluence avec l’Antenne où l’extension des alluvions des basses terrasses couvre le secteur de Crouin.</t>
  </si>
  <si>
    <t>CALCAIRES DU KARST DE LA ROCHEFOUCAULD BV CHARENTE</t>
  </si>
  <si>
    <t>La Tardoire du confluent du Bandiat au confluent de la Bonnieure</t>
  </si>
  <si>
    <t>FRFR23A</t>
  </si>
  <si>
    <t>La Tardoire du confluent des Bonnettes au confluent du Bandiat</t>
  </si>
  <si>
    <t>FRFR23B</t>
  </si>
  <si>
    <t>La Tardoire du confluent de la Colle au confluent des Bonnettes</t>
  </si>
  <si>
    <t>FRFR24</t>
  </si>
  <si>
    <t>Le Bandiat du confluent du Varaignes au confluent de la Tardoire</t>
  </si>
  <si>
    <t>FRFR26</t>
  </si>
  <si>
    <t>Le Bandiat du confluent des Vergnes au confluent du Varaignes</t>
  </si>
  <si>
    <t>FRFR27</t>
  </si>
  <si>
    <t>La Bonnieure de sa source au confluent de la Gane (incluse)</t>
  </si>
  <si>
    <t>FRFR465</t>
  </si>
  <si>
    <t>La Bonnieure du confluent de la Gane au confluent de la Charente</t>
  </si>
  <si>
    <t>FRFR7</t>
  </si>
  <si>
    <t>ALLUVIONS DE L’ARIEGE ET AFFLUENTS</t>
  </si>
  <si>
    <t>Ariège</t>
  </si>
  <si>
    <t>PGE Garonne/Ariège : coeff prélèvement eaux sout. pour les eaux sup = 0.5</t>
  </si>
  <si>
    <t>Hers</t>
  </si>
  <si>
    <t>PGE Garonne/Ariège : coeff prélèvement eaux sout. pour les eaux sup = 0.6</t>
  </si>
  <si>
    <t>ALLUVIONS DE LA GARONNE MOYENNE ET DU TARN AVAL, LA SAVE, L’HERS MORT ET LE GIROU</t>
  </si>
  <si>
    <t>Garonne</t>
  </si>
  <si>
    <t>PGE Garonne/Ariège : coeff prélèvement eaux sout. pour les eaux sup = 0.7</t>
  </si>
  <si>
    <t>Save</t>
  </si>
  <si>
    <t>PGE Garonne/Ariège : coeff prélèvement eaux sout. pour les eaux sup = 0.8</t>
  </si>
  <si>
    <t>Girou</t>
  </si>
  <si>
    <t>PGE Garonne/Ariège : coeff prélèvement eaux sout. pour les eaux sup = 0.9</t>
  </si>
  <si>
    <t>Hers mort</t>
  </si>
  <si>
    <t>PGE Garonne/Ariège : coeff prélèvement eaux sout. pour les eaux sup = 0.10</t>
  </si>
  <si>
    <t>ALLUVIONS DU LOT</t>
  </si>
  <si>
    <t>ALLUVIONS DE LA DORDOGNE</t>
  </si>
  <si>
    <t>ALLUVIONS DE L’ISLE ET DE LA DRONNE</t>
  </si>
  <si>
    <t>Tude</t>
  </si>
  <si>
    <t>Sauvanie</t>
  </si>
  <si>
    <t>Vern</t>
  </si>
  <si>
    <t>Manoire</t>
  </si>
  <si>
    <t>Viveronne</t>
  </si>
  <si>
    <t>Campagnes piézométriques. En général la rivière draine la nappe, cependant, en période de crue ou en fonction des marées (dont l’influence peut se ressentir jusqu’aux environs de Dax), l’inverse peut se produire : la rivière alimente la nappe</t>
  </si>
  <si>
    <t>ALLUVIONS DE L'ADOUR, DE L'ECHEZ, DE L'ARROS, LA BIDOUZE ET LA NIVE</t>
  </si>
  <si>
    <t>L'Adour du confluent de l'Echez au confluent de la Midouze</t>
  </si>
  <si>
    <t>FRFR327C</t>
  </si>
  <si>
    <t>Cartes piézos. En général la rivière draine la nappe, cependant, en période de crue ou en fonction des marées (dont l’influence peut se ressentir jusqu’aux environs de Dax), l’inverse peut se produire : la rivière alimente la nappe</t>
  </si>
  <si>
    <t>PGE Adour/Luys : coeff prélèvement eaux sout. pour les eaux sup = 0.10</t>
  </si>
  <si>
    <t>L'Adour du confluent de la Midouze au confluent du Luy</t>
  </si>
  <si>
    <t>FRFR328</t>
  </si>
  <si>
    <t>PGE Adour/Luys : coeff prélèvement eaux sout. pour les eaux sup = 0.11</t>
  </si>
  <si>
    <t>Bidouze</t>
  </si>
  <si>
    <t>PGE Adour/Luys : coeff prélèvement eaux sout. pour les eaux sup = 0.12</t>
  </si>
  <si>
    <t>Arros</t>
  </si>
  <si>
    <t>PGE Adour/Luys : coeff prélèvement eaux sout. pour les eaux sup = 0.13</t>
  </si>
  <si>
    <t>Nive</t>
  </si>
  <si>
    <t>PGE Adour/Luys : coeff prélèvement eaux sout. pour les eaux sup = 0.14</t>
  </si>
  <si>
    <t>L'Adour du confluent de l'Ailhet (inclus) au confluent de l'Echez</t>
  </si>
  <si>
    <t>FRFR237A</t>
  </si>
  <si>
    <t>PGE Adour/Luys : coeff prélèvement eaux sout. pour les eaux sup = 0.15</t>
  </si>
  <si>
    <t>L'Adour du confluent de la Douloustre au confluent de l'Ailhet (canal)</t>
  </si>
  <si>
    <t>FRFR237B</t>
  </si>
  <si>
    <t>PGE Adour/Luys : coeff prélèvement eaux sout. pour les eaux sup = 0.16</t>
  </si>
  <si>
    <t>L'Echez du confluent du Baradans (inclus) au confluent du canal du Moulin (inclus)</t>
  </si>
  <si>
    <t>FRFR326B</t>
  </si>
  <si>
    <t>PGE Adour/Luys : coeff prélèvement eaux sout. pour les eaux sup = 0.17</t>
  </si>
  <si>
    <t>Alluvions des Luys</t>
  </si>
  <si>
    <t>Le Luy de France de sa source au confluent du Luy de Bearn</t>
  </si>
  <si>
    <t>FRFR241</t>
  </si>
  <si>
    <t>PGE Adour/Luys : coeff prélèvement eaux sout. pour les eaux sup = 0.18</t>
  </si>
  <si>
    <t>Le Luy de Bearn de sa source au confluent du Luy de France</t>
  </si>
  <si>
    <t>FRFR242</t>
  </si>
  <si>
    <t>PGE Adour/Luys : coeff prélèvement eaux sout. pour les eaux sup = 0.19</t>
  </si>
  <si>
    <t>Adour</t>
  </si>
  <si>
    <t>PGE Adour/Luys : coeff prélèvement eaux sout. pour les eaux sup = 0.20</t>
  </si>
  <si>
    <t>ALLUVIONS DU GAVE DE PAU</t>
  </si>
  <si>
    <t>Gave de Pau</t>
  </si>
  <si>
    <t>Cartes piézos. En amont d’Assat, les courbes piézométriques indiquent la présence d’échanges entre le Gave et la nappe, tantôt dans un sens, tantôt dans un autre, selon les secteurs et les saisons. 
En aval, les courbes piézométriques montrent un écoulement parallèle à celui du Gave avec un gradient hydraulique identique à celui-ci (de l’ordre de 5‰). Ces courbes s’infléchissent en bordure des coteaux, signe de l’existence d’un flux en provenance de ceux-ci.
En aval de la ville de Pau, la piézométrie indique l’existence d’une alimentation de la masse d’eau par les vallées des affluents du Gave</t>
  </si>
  <si>
    <t>Ousse</t>
  </si>
  <si>
    <t>Gave de Labat</t>
  </si>
  <si>
    <t>Gave d’Auzun</t>
  </si>
  <si>
    <t>Ouzom</t>
  </si>
  <si>
    <t>Bayse</t>
  </si>
  <si>
    <t>Soust</t>
  </si>
  <si>
    <t>Nez</t>
  </si>
  <si>
    <t>Alluvions du gave d’Oloron et du Saison</t>
  </si>
  <si>
    <t>Gave d'Oloron</t>
  </si>
  <si>
    <t xml:space="preserve">Relation avérée mais pas de précision sur méthode utilisée. La connexion peut s'inverser. </t>
  </si>
  <si>
    <t>Saison</t>
  </si>
  <si>
    <t>Gave d'Aspe</t>
  </si>
  <si>
    <t>Gave d'Ossau</t>
  </si>
  <si>
    <t>Vert</t>
  </si>
  <si>
    <t>CALCAIRES, DOLOMIES ET GRES DU LIAS BV DE LA DORDOGNE</t>
  </si>
  <si>
    <t>Palsou</t>
  </si>
  <si>
    <t>Cartes piézos</t>
  </si>
  <si>
    <t>Alzou</t>
  </si>
  <si>
    <t>Sourdoire</t>
  </si>
  <si>
    <t>Tourmente</t>
  </si>
  <si>
    <t>CALCAIRES, DOLOMIES ET GRES DU LIAS BV DU LOT SECTEUR HYDRO O8</t>
  </si>
  <si>
    <t xml:space="preserve">Relation avérée mais pas de précision sur méthode utilisée. </t>
  </si>
  <si>
    <t>Brazou</t>
  </si>
  <si>
    <t>CALCAIRES DES CAUSSES DU QUERCY BV LOT</t>
  </si>
  <si>
    <t xml:space="preserve">Sens d'écoulement des systèmes karstiques, traçages. </t>
  </si>
  <si>
    <t>Vers</t>
  </si>
  <si>
    <t>CALCAIRES DES CAUSSES DU QUERCY BV DE LA DORDOGNE</t>
  </si>
  <si>
    <t>Blagour</t>
  </si>
  <si>
    <t>Doue</t>
  </si>
  <si>
    <t>Ouysse</t>
  </si>
  <si>
    <t>Borrèze</t>
  </si>
  <si>
    <t>CALCAIRES DES CAUSSES DU QUERCY BV CORREZE-VEZERE</t>
  </si>
  <si>
    <t>Coly</t>
  </si>
  <si>
    <t>Cern</t>
  </si>
  <si>
    <t>Couze (en dehors de la masse d’eau 5040)</t>
  </si>
  <si>
    <t>CALCAIRES DE L’ENTRE DEUX MERS DU BV DE LA DORDOGNE</t>
  </si>
  <si>
    <t>Gestas</t>
  </si>
  <si>
    <t>Canedonne</t>
  </si>
  <si>
    <t>Engranne</t>
  </si>
  <si>
    <t>Gamage</t>
  </si>
  <si>
    <t>Soulège</t>
  </si>
  <si>
    <t>Seignal</t>
  </si>
  <si>
    <t>Durèze</t>
  </si>
  <si>
    <t>CALCAIRES DU JURASSIQUE MOYEN  DU BV DE LA BOUTONNE SECTEUR HYDRO R6</t>
  </si>
  <si>
    <t>Somptueuse</t>
  </si>
  <si>
    <t>CALCAIRES DU JURASSIQUE MOYEN  DU BV DE LA BOUTONNE SECTEUR HYDRO R7</t>
  </si>
  <si>
    <t>Belle</t>
  </si>
  <si>
    <t>Béronne</t>
  </si>
  <si>
    <t>CALCAIRES DU JURASSIQUE MOYEN  DU BV DE LA BOUTONNE SECTEUR HYDRO R8</t>
  </si>
  <si>
    <t>La Boutonne de sa source au confluent de la Belle</t>
  </si>
  <si>
    <t>FRFR464</t>
  </si>
  <si>
    <t>liaison établie entre la station de Moulin de Châtre et les piézomètres d'Ensigné et des Outres 1 et Outres 2 ; attention la station de jaugeage de Moulin de Châtre est au niveau de la MESO 5015 et le piézomètre d'Ensigné est dans la MESO 5015</t>
  </si>
  <si>
    <t>MOLASSES DU BASSIN DE L'ADOUR ET ALLUVIONS ANCIENNES DE PIEMONT</t>
  </si>
  <si>
    <t>Imperméable localement aquifère</t>
  </si>
  <si>
    <t>Ousse dans sa partie amont</t>
  </si>
  <si>
    <t>Ousse des Bois dans sa partie amont</t>
  </si>
  <si>
    <t>Luys dans sa partie amont</t>
  </si>
  <si>
    <t>Louts dans sa partie amont</t>
  </si>
  <si>
    <t>Gabas dans sa partie amont</t>
  </si>
  <si>
    <t>Bahus dans sa partie amont</t>
  </si>
  <si>
    <t>Lées dans sa partie amont</t>
  </si>
  <si>
    <t>Larcis dans sa partie amont</t>
  </si>
  <si>
    <t>Louet dans sa partie amont</t>
  </si>
  <si>
    <t>Eterouts dans sa partie amont</t>
  </si>
  <si>
    <t>Arros dans sa partie amont</t>
  </si>
  <si>
    <t>Midouze dans sa partie amont</t>
  </si>
  <si>
    <t>Douze dans sa partie amont</t>
  </si>
  <si>
    <t>SABLES PLIO-QUATERNAIRES DES BASSINS CÔTIERS REGION HYDROS ET TERRASSES ANCIENNES DE LA GIRONDE</t>
  </si>
  <si>
    <t>Chenal de Guy</t>
  </si>
  <si>
    <t>Chenal du Gua</t>
  </si>
  <si>
    <t>Craste du Loupdet</t>
  </si>
  <si>
    <t>Deyre</t>
  </si>
  <si>
    <t>Crastiau</t>
  </si>
  <si>
    <t>Craste de Louley</t>
  </si>
  <si>
    <t>Craste de la Queytive</t>
  </si>
  <si>
    <t>Craste de la Déhesse</t>
  </si>
  <si>
    <t>Canal des étangs</t>
  </si>
  <si>
    <t>Craste du Pont des Tables</t>
  </si>
  <si>
    <t>Craste de Goupelleyre</t>
  </si>
  <si>
    <t>Jalle du Nord Berle</t>
  </si>
  <si>
    <t>Jalle de Castelnau</t>
  </si>
  <si>
    <t>Rouillet</t>
  </si>
  <si>
    <t>Ponteils</t>
  </si>
  <si>
    <t>Leyre</t>
  </si>
  <si>
    <t>Lacanau</t>
  </si>
  <si>
    <t>Canal des Landes</t>
  </si>
  <si>
    <t>Lourgues</t>
  </si>
  <si>
    <t>Canal de l’Arrallet</t>
  </si>
  <si>
    <t>Ruisseau du Moulin D’es Leys</t>
  </si>
  <si>
    <t>Ruisseau des Forges</t>
  </si>
  <si>
    <t>Belloc</t>
  </si>
  <si>
    <t>Canteloup</t>
  </si>
  <si>
    <t>Courant de Sainte Eulalie</t>
  </si>
  <si>
    <t>Moulin</t>
  </si>
  <si>
    <t>Courant de Contis</t>
  </si>
  <si>
    <t>Palue</t>
  </si>
  <si>
    <t>Canal de Ceinture (partie aval)</t>
  </si>
  <si>
    <t>Le Boudiguau (partie aval)</t>
  </si>
  <si>
    <t>SABLES ET CALCAIRES PLIO-QUATERNAIRES DU BASSIN MIDOUZE-ADOUR REGION HYDRO Q</t>
  </si>
  <si>
    <t>Midouze</t>
  </si>
  <si>
    <t>Retjons</t>
  </si>
  <si>
    <t>Bes</t>
  </si>
  <si>
    <t>Geloux</t>
  </si>
  <si>
    <t>Estrigon</t>
  </si>
  <si>
    <t>Estampon</t>
  </si>
  <si>
    <t>Douze</t>
  </si>
  <si>
    <t xml:space="preserve">TERRAINS PLISSES BV ARIEGE SECTEUR HYDRO O1 </t>
  </si>
  <si>
    <t>Intensément plissée</t>
  </si>
  <si>
    <t>Touyre</t>
  </si>
  <si>
    <t>Douctouyre</t>
  </si>
  <si>
    <t>Courbière</t>
  </si>
  <si>
    <t>Saurat</t>
  </si>
  <si>
    <t xml:space="preserve">TERRAINS PLISSES DU BV GARONNE SECTEUR HYDRO </t>
  </si>
  <si>
    <t>TERRAINS PLISSES DU BV DES GAVES SECTEURS HYDRO Q4, Q5, Q6, Q7</t>
  </si>
  <si>
    <t xml:space="preserve">CALCAIRES DU PLATEAU DE SAULT BV ARIEGE </t>
  </si>
  <si>
    <t>Lasset</t>
  </si>
  <si>
    <t>Rebenty</t>
  </si>
  <si>
    <t>CALCAIRES ET DOLOMIES DU LIAS DU BV TARN SECTEUR HYDRO O3</t>
  </si>
  <si>
    <t>Annou</t>
  </si>
  <si>
    <t>Verzolet</t>
  </si>
  <si>
    <t>Vailhauzy</t>
  </si>
  <si>
    <t>Len</t>
  </si>
  <si>
    <t>Genève</t>
  </si>
  <si>
    <t>Lévéjac</t>
  </si>
  <si>
    <t>Sorgue</t>
  </si>
  <si>
    <t>CALCAIRES DES GRANDS CAUSSES BV TARN</t>
  </si>
  <si>
    <t>Lumansonesque</t>
  </si>
  <si>
    <t>Trévezel</t>
  </si>
  <si>
    <t>Cernon</t>
  </si>
  <si>
    <t>Tarn</t>
  </si>
  <si>
    <t>Jonte</t>
  </si>
  <si>
    <t xml:space="preserve">Sens d'écoulement des systèmes karstiques, traçages. La connexion s'inverse à l'étiage. </t>
  </si>
  <si>
    <t>Dourbie</t>
  </si>
  <si>
    <t>Muze</t>
  </si>
  <si>
    <t>CALCAIRES DES GRANDS CAUSSES BV LOT</t>
  </si>
  <si>
    <t>Bramont</t>
  </si>
  <si>
    <t>Créneau</t>
  </si>
  <si>
    <t>CALCAIRES DES GRANDS CAUSSES BV AVEYRON</t>
  </si>
  <si>
    <t>Aveyron</t>
  </si>
  <si>
    <t>Serre</t>
  </si>
  <si>
    <t>VOLCANISME DU CEZALLIER BV ADOUR</t>
  </si>
  <si>
    <t>VOLCANISME DU MONT DORE</t>
  </si>
  <si>
    <t>Tarantaine</t>
  </si>
  <si>
    <t>ALLUVIONS DE LA GARONNE AVAL</t>
  </si>
  <si>
    <t>Dropt</t>
  </si>
  <si>
    <t>CALCAIRES, GRES ET SABLES DU CRETACE SUPERIEUR BASAL LIBRE EN PERIGORD SARLADAIS BOURIANE</t>
  </si>
  <si>
    <t>Beunes</t>
  </si>
  <si>
    <t>Nauze</t>
  </si>
  <si>
    <t>Couze</t>
  </si>
  <si>
    <t>Vimont</t>
  </si>
  <si>
    <t>Cuze</t>
  </si>
  <si>
    <t>Laurence</t>
  </si>
  <si>
    <t>Enéa</t>
  </si>
  <si>
    <t>Doiran</t>
  </si>
  <si>
    <t>SABLES FAUVES BV ADOUR REGION HYDRO Q</t>
  </si>
  <si>
    <t>Midou</t>
  </si>
  <si>
    <t>Douze (et affluents)</t>
  </si>
  <si>
    <t>CALCAIRES ET MARNES DU JURASSIQUE SUP DU BV DU LOT SECTEUR HYDRO O8</t>
  </si>
  <si>
    <t>Rouby</t>
  </si>
  <si>
    <t>Masse</t>
  </si>
  <si>
    <t>Tréboulou</t>
  </si>
  <si>
    <t>Quercy</t>
  </si>
  <si>
    <t>CALCAIRES DE L’ENTRE DEUX MERS DU BV DE LA GARONNE</t>
  </si>
  <si>
    <t>La Tude de sa source au confluent de la Dronne</t>
  </si>
  <si>
    <t>FRFR34B</t>
  </si>
  <si>
    <t>Mise en évidence de contribution de l'aquifère du Turonien-Coniacien (MESO 5073) dans le débit à la station de Médillac</t>
  </si>
  <si>
    <t>MOLASSES DU BASSIN DE LA DORDOGNE</t>
  </si>
  <si>
    <t>Gardonnette</t>
  </si>
  <si>
    <t>Escourou</t>
  </si>
  <si>
    <t>Dourdèze</t>
  </si>
  <si>
    <t>SABLES FAUVES BV GARONNE REGION HYDRO O</t>
  </si>
  <si>
    <t>Izaute</t>
  </si>
  <si>
    <t>Gelise</t>
  </si>
  <si>
    <t>ALLUVIONS DE LA GARONNE AMONT, DE LA NESTE ET DU SALAT</t>
  </si>
  <si>
    <t>Neste</t>
  </si>
  <si>
    <t>Salat</t>
  </si>
  <si>
    <t>BASSE ET MOYENNE TERRASSE DE LA GARONNE RIVE GAUCHE EN AMONT DU TARN</t>
  </si>
  <si>
    <t>MOLASSES DU BASSIN DU LOT</t>
  </si>
  <si>
    <t>Cluzeau</t>
  </si>
  <si>
    <t>Lède</t>
  </si>
  <si>
    <t>Boudouyssou.</t>
  </si>
  <si>
    <t>CALCAIRES DU SOMMET DU CRETACE SUPERIEUR DU PERIGORD</t>
  </si>
  <si>
    <t>Crempse</t>
  </si>
  <si>
    <t>Caudeau</t>
  </si>
  <si>
    <t>Cerf</t>
  </si>
  <si>
    <t>Louyre</t>
  </si>
  <si>
    <t>CALCAIRES, GRES ET SABLES DU TURONIEN-CONIACIEN LIBRE BV CHARENTE-GIRONDE</t>
  </si>
  <si>
    <t>La Seudre du confluent de la Benigousse au confluent du fosse de Chantegrenouille</t>
  </si>
  <si>
    <t>Bruant</t>
  </si>
  <si>
    <t>Coran</t>
  </si>
  <si>
    <t>L'Arnoult de sa source au confluent de la Charente</t>
  </si>
  <si>
    <t>FRFR333</t>
  </si>
  <si>
    <t>La Seugne du confluent du Pharaon au confluent de la Charente</t>
  </si>
  <si>
    <t>FRFR14</t>
  </si>
  <si>
    <t>La Seudre de sa source au confluent de la Benigousse</t>
  </si>
  <si>
    <t>FRFR13</t>
  </si>
  <si>
    <t>Soute</t>
  </si>
  <si>
    <t>La Rochette de sa source au confluent de la Seugne</t>
  </si>
  <si>
    <t>FRFR473</t>
  </si>
  <si>
    <t>La Boeme de sa source au confluent de la Charente</t>
  </si>
  <si>
    <t>FRFR686</t>
  </si>
  <si>
    <t>La Touvre de sa source au confluent du rochejoubert</t>
  </si>
  <si>
    <t>FRFR8B</t>
  </si>
  <si>
    <t>Les Eaux Claires de sa source au confluent de la Charente</t>
  </si>
  <si>
    <t>FRFR687</t>
  </si>
  <si>
    <t>Ri Bellot</t>
  </si>
  <si>
    <t>Voultron</t>
  </si>
  <si>
    <t>Roncenac</t>
  </si>
  <si>
    <t>Claix</t>
  </si>
  <si>
    <t>Anguienne</t>
  </si>
  <si>
    <t>Montboulard</t>
  </si>
  <si>
    <t>Manore</t>
  </si>
  <si>
    <t>CALCAIRES ET CALCAIRES MARNEUX DU SANTONIEN-CAMPANIEN BV CHARENTE-GIRONDE</t>
  </si>
  <si>
    <t>La Seudre du confluent de la Bénigousse au confluent du fossé de Chantegrenouille</t>
  </si>
  <si>
    <t>FRFR12</t>
  </si>
  <si>
    <t>Lien établie entre la station de St-André de Lidon et le piézomètre de Mortagne (situé dans la MESO 5094)</t>
  </si>
  <si>
    <t>Mise en évidence de relation entre la station de débit de St-Seurin de Palenne et du piézomètrede Biron</t>
  </si>
  <si>
    <t>Calcaires et calcaires marneux du Santonien-Campanien BV Gironde</t>
  </si>
  <si>
    <t>Le Né</t>
  </si>
  <si>
    <t>Boulou</t>
  </si>
  <si>
    <t>Voultran</t>
  </si>
  <si>
    <t>Nizonne</t>
  </si>
  <si>
    <t>Pude</t>
  </si>
  <si>
    <t>CALCAIRES ET CALCAIRES MARNEUX DU SANTONIEN-CAMPANIEN DU BV DE L’ISLE-DRONNE</t>
  </si>
  <si>
    <t>Lémance</t>
  </si>
  <si>
    <t>Thèze</t>
  </si>
  <si>
    <t>CALCAIRES ET SABLES DU TURONIEN CONIACIEN CAPTIF NORD-AQUITAIN</t>
  </si>
  <si>
    <t>CALCAIRES, GRES ET SABLES DU TURONIEN-CONIACIEN-SANTONIEN LIBRE BV ISLE-DRONNE</t>
  </si>
  <si>
    <t>CALCAIRES, GRES ET SABLES DU CRETACE SUP BASAL LIBRE BV LOT</t>
  </si>
  <si>
    <t>Cartes piézos. Dans la majorité des formations aquifères, l’écoulement général de la nappe suit globalement la topographie et présente une direction générale NNE/SSO, sauf aux extrémités Nord-Ouest et Sud-Est de la zone d’affleurement, où les eaux s’écoulent respectivement vers les vallées de la Boutonne et de la Charente.
Au Sud, les principaux cours d’eau (Antenne, Nouère) drainent fortement la nappe du Tithonien qui contribue à leur alimentation de façon non négligeable, essentiellement en période de hautes eaux. En étiage, de nombreux cours d’eau secondaires s’assèchent dans leur partie amont et se retrouvent déconnectées de la nappe.
On observe ce même phénomène sur l’ensemble de la masse d’eau, et notamment au niveau du Bassin versant de l’Aume-Couture qui connaît tous les étés des difficultés d’ordre quantitatives importantes (assèchement des cours d’eau, pompages limités dans la nappe).</t>
  </si>
  <si>
    <t>Cartes piézos.Dans la majorité des formations aquifères, l’écoulement général de la nappe suit globalement la topographie et présente une direction générale NNE/SSO, sauf aux extrémités Nord-Ouest et Sud-Est de la zone d’affleurement, où les eaux s’écoulent respectivement vers les vallées de la Boutonne et de la Charente.
Au Sud, les principaux cours d’eau (Antenne, Nouère) drainent fortement la nappe du Tithonien qui contribue à leur alimentation de façon non négligeable, essentiellement en période de hautes eaux. En étiage, de nombreux cours d’eau secondaires s’assèchent dans leur partie amont et se retrouvent déconnectées de la nappe.
On observe ce même phénomène sur l’ensemble de la masse d’eau, et notamment au niveau du Bassin versant de l’Aume-Couture qui connaît tous les étés des difficultés d’ordre quantitatives importantes (assèchement des cours d’eau, pompages limités dans la nappe).</t>
  </si>
  <si>
    <t xml:space="preserve">Cartes piézos.En hautes eaux, on constate la présence d’une crête piézométrique entre la Bonnieure et la Tardoire, traduisant vraisemblablement l’apport des eaux de la nappe superficielle contenue dans les formations sablo-argileuses. A l’étiage, en revanche cette crête n’existe plus. Il y a vraisemblablement, durant ces périodes, « décrochage » de la nappe des calcaires par rapport à la nappe superficielle, et alimentation par la Bonnieure.
D’une manière générale, ces rivières sont très nettement perchées par rapport à la nappe à l’étiage. En hautes eaux, par contre, si la Tardoire et le Bandiat restent perchés sur leur cours en amont, ils sont alimentés par la nappe sur leur partie avale.
</t>
  </si>
  <si>
    <t>Relation avérée mais pas de précision sur méthode utilisée.</t>
  </si>
  <si>
    <t>Rapport BRGM/RP-59154 - FR : Bassin versant de la Charente : recherche d'une méthodologie pour prévoir l'évolution des teneurs en nitrates et phytosanitaires en fonction des pratiques anthropiques</t>
  </si>
  <si>
    <t>apport estimé de 20 à 40 mg/l en rive gauche</t>
  </si>
  <si>
    <t>apport estimé de 40 à 50 mg/l en rive gauche</t>
  </si>
  <si>
    <t>La Péruse de sa source au confluent de la Charente</t>
  </si>
  <si>
    <t>FRFR683</t>
  </si>
  <si>
    <t>apport estimé &gt; à 50 mg/l en rive doite</t>
  </si>
  <si>
    <t>apport estimé entre 20 et 40 mg/l</t>
  </si>
  <si>
    <t>apport estimé supérieur à 50 mg/l en rive gauche</t>
  </si>
  <si>
    <t>FRFRR4_1</t>
  </si>
  <si>
    <t>Ruisseau de Saint-Sulpice</t>
  </si>
  <si>
    <t>FRFRR4_2</t>
  </si>
  <si>
    <t>Ruisseau du Gouffre des Loges</t>
  </si>
  <si>
    <t>FRFRR5_3</t>
  </si>
  <si>
    <t>Ruisseau des Fontaines de Frédière</t>
  </si>
  <si>
    <t>FRFRR5_4</t>
  </si>
  <si>
    <t>Ruisseau de Siarne</t>
  </si>
  <si>
    <t>FRFRR9_3</t>
  </si>
  <si>
    <t>[Toponyme inconnu] non codifiée7</t>
  </si>
  <si>
    <t>apport estimé de 20 à 40 mg/l en rive gauche, à l'amont de Cognac et à l'aval de Saintes</t>
  </si>
  <si>
    <t>apport estimé de 20 à 40 mg/l</t>
  </si>
  <si>
    <t>CALCAIRES DU JURASSIQUE SUP DES BV DE LA DEVISE ET DES COTIERS CHARENTAIS</t>
  </si>
  <si>
    <t>FRFRR477B_2</t>
  </si>
  <si>
    <t>La Gères</t>
  </si>
  <si>
    <t>apport estimé supérieur à 50 mg/l</t>
  </si>
  <si>
    <t>apport estimé de 40 à 50 mg/l</t>
  </si>
  <si>
    <t>FRFRR332_2</t>
  </si>
  <si>
    <t>La Charreau</t>
  </si>
  <si>
    <t>% Contribution ESO à écoulement cours d'eau (approximatif)</t>
  </si>
  <si>
    <t>Surface MESO km²</t>
  </si>
  <si>
    <t>Surface km2</t>
  </si>
  <si>
    <t>Type de masse d'eau</t>
  </si>
  <si>
    <t>Frange littorale</t>
  </si>
  <si>
    <t>Regroup</t>
  </si>
  <si>
    <t>Particularités</t>
  </si>
  <si>
    <t>F</t>
  </si>
  <si>
    <t>T</t>
  </si>
  <si>
    <t>Transdistrict, karstifié</t>
  </si>
  <si>
    <t>SOCLE BV HAUTE-CHARENTE SECTEUR HYDRO R0</t>
  </si>
  <si>
    <t/>
  </si>
  <si>
    <t>SOCLE BV HAUT BANDIAT ET TARDOIRE SECTEUR HYDRO R1</t>
  </si>
  <si>
    <t>CALCAIRES JURASSIQUES BV ISLE-DRONNE SECTEURS HYDRO P6-P7</t>
  </si>
  <si>
    <t>SOCLE BV ISLE-DRONNE SECTEURS HYDRO P6-P7</t>
  </si>
  <si>
    <t>SOCLE BV VEZERE SECTEURS HYDRO P3-P4</t>
  </si>
  <si>
    <t>SOCLE BV DORDOGNE SECTEURS HYDRO P0-P1-P2</t>
  </si>
  <si>
    <t>SOCLE BV AVEYRON SECTEUR HYDRO O5</t>
  </si>
  <si>
    <t>SOCLE BV TARN SECTEURS HYDRO O3-O4</t>
  </si>
  <si>
    <t>VOLCANISME CANTALIEN - BV Adour-Garonne</t>
  </si>
  <si>
    <t>CALCAIRES ET MARNES DU JURASSIQUE SUP DU BV DE LA DORDOGNE SECTEUR HYDRO P2</t>
  </si>
  <si>
    <t>CALCAIRES DU JURASSIQUE MOYEN  EN RIVE DROITE DE LA CHARENTE AMONT</t>
  </si>
  <si>
    <t>CALCAIRES DU JURASSIQUE SUPERIEUR DU BV BOUTONNE SECTEUR HYDRO R6</t>
  </si>
  <si>
    <t>CALCAIRES DU JURASSIQUE SUPERIEUR DU BV CHARENTE SECTEURS HYDRO R0, R1, R2, R3, R5</t>
  </si>
  <si>
    <t>ALLUVIONS DE LA CHARENTE</t>
  </si>
  <si>
    <t>ALLUVIONS DE L'ARIEGE ET AFFLUENTS</t>
  </si>
  <si>
    <t>ALLUVIONS DE LA GARONNE MOYENNE ET DU TARN AVAL, LA SAVE, L'HERS MORT ET LE GIROU</t>
  </si>
  <si>
    <t>ALLUVIONS DU TARN, DU DADOU ET DE L'AGOUT SECTEURS HYDRO O3-O4</t>
  </si>
  <si>
    <t>ALLUVIONS DE L'AVEYRON ET DE LA LERE</t>
  </si>
  <si>
    <t>ALLUVIONS DE L' ISLE ET DE LA DRONNE</t>
  </si>
  <si>
    <t>ALLUVIONS RECENTES DE LA GIRONDE</t>
  </si>
  <si>
    <t>ALLUVIONS FLUVIO-MARINES DES MARAIS DE ROCHEFORT, DE BROUAGE ET SEUDRE AVAL</t>
  </si>
  <si>
    <t>ALLUVIONS DE L'ADOUR ET DE L'ECHEZ, L'ARROS, LA BIDOUZE ET LA NIVE</t>
  </si>
  <si>
    <t>ALLUVIONS DES LUYS</t>
  </si>
  <si>
    <t>ALLUVIONS DU GAVE D'OLORON ET DU SAISON</t>
  </si>
  <si>
    <t>ALLUVIONS DE LA BIDASSOA</t>
  </si>
  <si>
    <t>Transfrontalier, frange littorale</t>
  </si>
  <si>
    <t>GRES DU BASSIN DE BRIVE</t>
  </si>
  <si>
    <t>CALCAIRES, DOLOMIES ET GRES DU LIAS BV DE LA DORDOGNE SECTEURS HYDRO P1-P2</t>
  </si>
  <si>
    <t>CALCAIRES, DOLOMIES ET GRES DU LIAS BV DE L'AVEYRON SECTEUR HYDRO O5</t>
  </si>
  <si>
    <t>CALCAIRES DES CAUSSES DU QUERCY BV AVEYRON</t>
  </si>
  <si>
    <t>CALCAIRES DES CAUSSES DU QUERCY BV DORDOGNE</t>
  </si>
  <si>
    <t>CALCAIRES DE L'ENTRE 2 MERS DU BV DE LA DORDOGNE</t>
  </si>
  <si>
    <t>MOLASSES DU BASSIN DE LA GARONNE ET ALLUVIONS ANCIENNES DE PIEMONT</t>
  </si>
  <si>
    <t>SABLES PLIO-QUATERNAIRES DES BASSINS CÈTIERS REGION HYDRO S ET TERRASSES ANCIENNES DE LA GIRONDE</t>
  </si>
  <si>
    <t>SABLES PLIO-QUATERNAIRES DU BASSIN DE LA GARONNE REGION HYDRO O ET TERRASSES ANCIENNES DE LA GARONNE</t>
  </si>
  <si>
    <t>TERRAINS PLISSES BV ARIEGE SECTEUR HYDRO O1</t>
  </si>
  <si>
    <t>Intensément plissÚe</t>
  </si>
  <si>
    <t>TERRAINS PLISSES DU BV GARONNE SECTEUR HYDRO O0</t>
  </si>
  <si>
    <t>Transdistrict, transfrontalier, karstifié</t>
  </si>
  <si>
    <t>TERRAINS PLISSES DU BV ADOUR SECTEUR HYDRO Q0</t>
  </si>
  <si>
    <t>TERRAINS PLISSES BV NIVE, NIVELLE, BIDOUZE SECTEURS HYDRO Q8, Q9, S5 (+Q3 et S4 marginal)</t>
  </si>
  <si>
    <t>Transfrontalier, karstifié</t>
  </si>
  <si>
    <t>CALCAIRES DU PLATEAU DE SAULT BV ARIEGE</t>
  </si>
  <si>
    <t>TERRAINS PLISSES DU BASSIN DE LA BIDASSOA SECTEUR HYDRO S6</t>
  </si>
  <si>
    <t>Transfrontalier</t>
  </si>
  <si>
    <t>TERRAINS PLISSES DU BV DU RIO IRATI</t>
  </si>
  <si>
    <t>CALCAIRES ET DOLOMIES DU LIAS DU BV DU TARN SECTEUR HYDRO O3</t>
  </si>
  <si>
    <t>VOLCANISME DU CEZALLIER - BV Adour-Garonne</t>
  </si>
  <si>
    <t>VOLCANISME DU MONT-DORE - BV Adour-Garonne</t>
  </si>
  <si>
    <t>CALCAIRES, SABLES ET ALLUVIONS DES ILES D'OLERON ET D'AIX</t>
  </si>
  <si>
    <t>CALCAIRES, GRES ET SABLES DU CRETACE SUP BASAL LIBRE EN PERIGORD SARLADAIS BOURIANE</t>
  </si>
  <si>
    <t>CALCAIRES DE L'ENTRE 2 MERS DU BV DE LA GARONNE</t>
  </si>
  <si>
    <t>AQUIFERE DUNAIRE DE LA PRESQU'ILE D''ARVERT</t>
  </si>
  <si>
    <t>CALCAIRES ET FALUNS DE L'AQUITANIEN-BURDIGALIEN (MIOCENE) CAPTIF</t>
  </si>
  <si>
    <t>SABLES, GRAVIERS, GALETS ET CALCAIRES DE L'EOCENE NORD AG</t>
  </si>
  <si>
    <t>CALCAIRES DU SOMMET DU CRETACE SUPERIEUR CAPTIF NORD AQUITAIN</t>
  </si>
  <si>
    <t>SABLES ET GRAVIERS DU PLIOCENE CAPTIF SECTEUR MEDOC ESTUAIRE</t>
  </si>
  <si>
    <t>CALCAIRES, GRES ET SABLES DE L'INFRA-CENOMANIEN/CENOMANIEN CAPTIF NORD AQUITAIN</t>
  </si>
  <si>
    <t>CALCAIRES, GRES ET SABLES DE L'INFRA-CENOMANIEN/CENOMANIEN LIBRE</t>
  </si>
  <si>
    <t>SABLES, GRES, CALCAIRES ET DOLOMIES DE L'INFRA-TOARCIEN</t>
  </si>
  <si>
    <t>Transdistrict</t>
  </si>
  <si>
    <t>CALCAIRES DU JURASSIQUE MOYEN CHARENTAIS CAPTIF</t>
  </si>
  <si>
    <t>CALCAIRES DU JURASSIQUE MOYEN ET SUPERIEUR CAPTIF</t>
  </si>
  <si>
    <t>CALCAIRES DU SOMMET DU CRETACE SUPERIEUR CAPTIF SUD AQUITAIN</t>
  </si>
  <si>
    <t>SABLES, CALCAIRES ET DOLOMIES DE L'EOCENE-PALEOCENE CAPTIF SUD AG</t>
  </si>
  <si>
    <t>CALCAIRES ET SABLES DE L'OLIGOCENE A L'OUEST DE LA GARONNE</t>
  </si>
  <si>
    <t>GRES CALCAIRES ET SABLES DE L'HEVETIEN (MIOCENE) CAPTIF</t>
  </si>
  <si>
    <t>MOLASSES DU BASSIN DU TARN</t>
  </si>
  <si>
    <t>MOLASSES DU BASSIN DE L'AVEYRON</t>
  </si>
  <si>
    <t>CALCAIRES DE LA BASE DU CRETACE SUPERIEUR CAPTIF DU SUD DU BASSIN AQUITAIN</t>
  </si>
  <si>
    <t>CALCAIRES ET CALCAIRES MARNEUX DU SANTONIEN-CAMPANIEN BV ISLE-DRONNE</t>
  </si>
  <si>
    <t>CALCAIRES, GRES ET SABLES DU CRETACE SUP BASAL LIBRE BV GARONNE</t>
  </si>
  <si>
    <t>ALLUVIONS DE LA VEZERE ET DE LA CORREZE</t>
  </si>
  <si>
    <t>CALCAIRES DU SOMMET DU CRETACE SUPERIEUR CAPTIF DU LITTORAL NORD AQUITAIN</t>
  </si>
  <si>
    <t>SABLES, GRAVIERS, GALETS ET CALCAIRES DE L'EOCENE CAPTIF DU LITTORAL NORD AQUITA</t>
  </si>
  <si>
    <t>CALCAIRES ET SABLES DE L'OLIGOCENE CAPTIF DU LITTORAL NORD AQUITAIN</t>
  </si>
  <si>
    <t>CALCAIRES ET FALUNS DE L'AQUITANIEN-BURDIGALIEN (MIOCENE) CAPTIF DU LITTORAL NORD AQUITAIN</t>
  </si>
  <si>
    <t>GRES CALCAIRES ET SABLES DE L'HEVETIEN (MIOCENE) CAPTIF DU LITTORAL NORD AQUITAIN</t>
  </si>
  <si>
    <t>SABLES ET GRAVIERS DU PLIOCENE CAPTIF DU LITTORAL AQUITAIN</t>
  </si>
  <si>
    <t>Resultat du test</t>
  </si>
  <si>
    <t>Surf_km2_ZH_Cl0</t>
  </si>
  <si>
    <t>Surf_km2_ZH_Cl1</t>
  </si>
  <si>
    <t>Surf_km2_ZH_Cl2</t>
  </si>
  <si>
    <t>Surf_km2_ZH_Cl3</t>
  </si>
  <si>
    <t>Surf_km2_ZH_Cl4</t>
  </si>
  <si>
    <t>Surf_km2_ZH_Cl5</t>
  </si>
  <si>
    <t>Surf_km2_ZH_degradee</t>
  </si>
  <si>
    <t>Surf_%_ZH_degradee</t>
  </si>
  <si>
    <t>Surf_MES &gt; 20%</t>
  </si>
  <si>
    <t>PressPrel&gt;10%</t>
  </si>
  <si>
    <t>Test pertinent</t>
  </si>
  <si>
    <t>Tendance_Pz_Baisse</t>
  </si>
  <si>
    <t>Tendance_Prel_Hausse</t>
  </si>
  <si>
    <t>Pression_prelev_2010</t>
  </si>
  <si>
    <t>IC1 FORT</t>
  </si>
  <si>
    <t>IC4 FORT</t>
  </si>
  <si>
    <t>Bassin_desequilibre</t>
  </si>
  <si>
    <t>IC4 MOYEN</t>
  </si>
  <si>
    <t>IC4 FAIBLE</t>
  </si>
  <si>
    <t>IC</t>
  </si>
  <si>
    <t>MESU_Degradee ET desequilibre</t>
  </si>
  <si>
    <t>MESU_Degradee /desequilibre</t>
  </si>
  <si>
    <t>MESU_Degradee OU desequilibre</t>
  </si>
  <si>
    <t>TEST 1</t>
  </si>
  <si>
    <t>TEST 2</t>
  </si>
  <si>
    <t>TEST 3</t>
  </si>
  <si>
    <t>TEST 4</t>
  </si>
  <si>
    <t>MESO</t>
  </si>
  <si>
    <t>MESO libre</t>
  </si>
  <si>
    <t>Relation MESO/ MESU</t>
  </si>
  <si>
    <t>MESU dégradée</t>
  </si>
  <si>
    <t>CT1</t>
  </si>
  <si>
    <t>CT2</t>
  </si>
  <si>
    <t>CT3</t>
  </si>
  <si>
    <t>CT4</t>
  </si>
  <si>
    <t>CT5</t>
  </si>
  <si>
    <t>Charente</t>
  </si>
  <si>
    <t>Tarn-Aveyron</t>
  </si>
  <si>
    <t>Littoral</t>
  </si>
  <si>
    <t>Nappes Profondes</t>
  </si>
  <si>
    <t>Pas de prel</t>
  </si>
  <si>
    <t>Surf_MESU &gt; 20% MESO</t>
  </si>
  <si>
    <t>Baisse test MK "brut"</t>
  </si>
  <si>
    <t>Baisse test MK "expert"</t>
  </si>
  <si>
    <t>Test MESU expert</t>
  </si>
  <si>
    <t>IC MESU expert</t>
  </si>
  <si>
    <t>N.P.</t>
  </si>
  <si>
    <t>Test MESU brut après nvx fichier DREAL</t>
  </si>
  <si>
    <t>IC MESU brut après nvx fichier DREAL</t>
  </si>
  <si>
    <t>Test MESU brut avant nvx fichier DREAL</t>
  </si>
  <si>
    <t>IC MESU brut avant nvx fichier DREAL</t>
  </si>
  <si>
    <t>FAIBLE</t>
  </si>
  <si>
    <t>FORT</t>
  </si>
  <si>
    <t>MOYEN</t>
  </si>
  <si>
    <t>Commentaire expert si différences</t>
  </si>
  <si>
    <t>Modèle Jurassique (BRGM/RP-59288-FR) souligne l'impact des prélèvements ESO sur l'équilibre des eaux superficielles</t>
  </si>
  <si>
    <t xml:space="preserve">Doute sur la dégradation de cette MESO car sur ce système karstique nombreuses pertes sur cours d'eau (en particulier les Bandiat/Tardoire) qui alimente le Karst et les sources de la Touvre --&gt; Asséchement naturelle de certaines partie de cours d'eau sur les formations du Karst (indépendamment des prélèvements). Sur la Bonnieure des pertes sont également constatés. </t>
  </si>
  <si>
    <t>SGR</t>
  </si>
  <si>
    <t>POC</t>
  </si>
  <si>
    <t>LIM</t>
  </si>
  <si>
    <t>MPY</t>
  </si>
  <si>
    <t>Pas de pression prélèvement importante</t>
  </si>
  <si>
    <t>AUV</t>
  </si>
  <si>
    <t>AQI</t>
  </si>
  <si>
    <t>Estuaire Gironde pas ESU</t>
  </si>
  <si>
    <t>Modèle Crétacé (BRGM/RP-61056-FR) : impact des prélèvements irrigation sur la Tude faible</t>
  </si>
  <si>
    <t>Le déséquilibre des eaux superficielles n'est pas dû aux prélèvements en eaux souterraines / Découpage dreal ?</t>
  </si>
  <si>
    <t>Prélèvements ESOUT pas très importants. Du aux prélèvements ESUP ou ESOUT ??</t>
  </si>
  <si>
    <t>Ne pas déclasser cette MESO pour "une bande potentielle" de 250-300 m de part et d'autre du cours d'eau</t>
  </si>
  <si>
    <t>Modèle Crétacé (BRGM/RP-61056-FR) : impact des prélèvements irrigation sur le Né faible, sur la Seugne modéré, sur la Seudre fort. cette masse d’eau  correspond à un pseudo aquifère où un aquifère avec des mauvaises propriétés hydrodynamiques mais peut être épais. Ainsi, la partie amont du Né, de la Seugne où de la Seudre qui circule sur ces formations serait plus ou moins naturellement  en assec à l’étiage selon les années. En résumé, pour nous cette masse d’eau peut être considérée comme en bon état quantitatif.</t>
  </si>
  <si>
    <t>Test ESU final STB</t>
  </si>
  <si>
    <t>Doute</t>
  </si>
  <si>
    <t>Les prélèvements se font plutôt dans le fleuve. Pour les nappes, les prélèvements se font dans le dogger et jurassique . Lorsqu’il y a surexploitation les alluvions de la Charente peuvent être impactés mais  il est admis que les relations fleuve Charente et nappes se font principalement par le biais des grandes nappes</t>
  </si>
  <si>
    <t>BE avec sous-partie :Zones qui posent pb : le Tarn-et-Garonne et entre Carbonne et Muret, appuyées par le Modèle Garonne</t>
  </si>
  <si>
    <t>Non dû aux plvmt ESO</t>
  </si>
  <si>
    <t>plvmts en ESO ne sont probablement pas responsable du déséquilibre quant. + peu nombreux</t>
  </si>
  <si>
    <t>plvmts en ESO ne sont probablement pas responsable du déséquilibre quant.</t>
  </si>
  <si>
    <t>IC2 MOYEN</t>
  </si>
  <si>
    <t>IC3 FAIBLE</t>
  </si>
  <si>
    <t>-</t>
  </si>
  <si>
    <t>Commentaires</t>
  </si>
  <si>
    <t>Le test ESU ne dégrade pas cette MESO en résultats brut, mais pb régulier de dépassement de DOE. Pb appuyés par Modèle Jurassique.</t>
  </si>
  <si>
    <t>Le test ESU ne dégrade pas cette MESO en résultat brut, mais pb ESU appuyés par Modèle Jurassique</t>
  </si>
  <si>
    <t>DDT16 : Les prélèvements se font plutôt dans le fleuve. Pour les nappes, les prélèvements se font dans le dogger et jurassique . Lorsqu’il y a surexploitation les alluvions de la Charente peuvent être impactés mais  il est admis que les relations fleuve Charente et nappes se font principalement par le biais des grandes nappes. Il est donc proposé de conserver les avis expert BRGM et de mettre en bon état cette MESO.</t>
  </si>
  <si>
    <t>Pb ESU associés aux pertes du réseau karstique</t>
  </si>
  <si>
    <t>Zones qui posent pb : le Tarn-et-Garonne et entre Carbonne et Muret, appuyées par le Modèle Garonne</t>
  </si>
  <si>
    <t>A dire d'experts STB. Pas de pb de DOE</t>
  </si>
  <si>
    <t>Pas de déclassement pour le test ESU</t>
  </si>
  <si>
    <t>B. Gaillard : Elle avait été classée en mauvais état quantitatif en raison de l'absence de tout point de suivi piézométrique (doute), ce qui est toujours le cas. C'est en fait une nappe qui est peu ou pas exploitée.
Le bassin du Luy présente effectivement des étiages prononcés (en faisant abstraction des soutiens actuels par les ouvrages de réalimentation), mais cela résulte de la faiblesse naturelle des apports de la nappe alluviale. Les prélèvements ne sont pas en cause.</t>
  </si>
  <si>
    <t>Préter attention à la représentativité des points de suivis : peu de connaissance sur les connexions potentielles entre niveaux aquifères</t>
  </si>
  <si>
    <t>Pas suffisamment d'éléments pour trancher sur l'état quantitatif par rapport à 2004 et 2008 et notamment vis-à-vis des relations avec MESU. Pas de suivi quantitatif. Acquisition de connaissances nécessaire.</t>
  </si>
  <si>
    <t>Pas de déclassement pour le test ESU. Zone à pb le long des cours d'eau concernés par le test ESU</t>
  </si>
  <si>
    <t>non</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</si>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</sst>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scheme val="minor"/>
    </font>
    <font>
      <b/>
      <sz val="11"/>
      <color indexed="8"/>
      <name val="Calibri"/>
      <family val="2"/>
    </font>
    <font>
      <sz val="11"/>
      <color indexed="62"/>
      <name val="Calibri"/>
      <family val="2"/>
    </font>
    <font>
      <sz val="11"/>
      <name val="Calibri"/>
      <family val="2"/>
    </font>
    <font>
      <b/>
      <sz val="8"/>
      <color indexed="8"/>
      <name val="Arial"/>
      <family val="2"/>
    </font>
    <font>
      <sz val="10"/>
      <color indexed="8"/>
      <name val="Arial"/>
      <family val="2"/>
    </font>
    <font>
      <sz val="8"/>
      <color indexed="8"/>
      <name val="Arial"/>
      <family val="2"/>
    </font>
    <font>
      <sz val="8"/>
      <name val="Calibri"/>
      <family val="2"/>
    </font>
    <font>
      <b/>
      <sz val="11"/>
      <name val="Calibri"/>
      <family val="2"/>
    </font>
    <font>
      <b/>
      <sz val="9"/>
      <color indexed="8"/>
      <name val="Arial"/>
      <family val="2"/>
    </font>
    <font>
      <sz val="9"/>
      <color indexed="8"/>
      <name val="Arial"/>
      <family val="2"/>
    </font>
    <font>
      <sz val="8"/>
      <name val="Arial"/>
      <family val="2"/>
    </font>
    <font>
      <sz val="9"/>
      <name val="Arial"/>
      <family val="2"/>
    </font>
    <font>
      <b/>
      <sz val="8"/>
      <color indexed="10"/>
      <name val="Arial"/>
      <family val="2"/>
    </font>
  </fonts>
  <fills count="6">
    <fill>
      <patternFill patternType="none"/>
    </fill>
    <fill>
      <patternFill patternType="gray125"/>
    </fill>
    <fill>
      <patternFill patternType="solid">
        <fgColor indexed="9"/>
        <bgColor indexed="0"/>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5" fillId="0" borderId="0"/>
  </cellStyleXfs>
  <cellXfs count="90">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1" fontId="1" fillId="0" borderId="0" xfId="0" applyNumberFormat="1"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shrinkToFit="1"/>
    </xf>
    <xf numFmtId="0" fontId="0" fillId="0" borderId="0" xfId="0" applyAlignment="1">
      <alignment horizontal="left" vertical="center" wrapText="1"/>
    </xf>
    <xf numFmtId="0" fontId="2" fillId="0" borderId="0" xfId="0" applyFont="1" applyBorder="1" applyAlignment="1">
      <alignment horizontal="left" vertical="center" wrapText="1"/>
    </xf>
    <xf numFmtId="1" fontId="0" fillId="0" borderId="0" xfId="0" applyNumberFormat="1"/>
    <xf numFmtId="0" fontId="3" fillId="0" borderId="0" xfId="0" applyFont="1" applyAlignment="1">
      <alignment horizontal="center" vertical="center"/>
    </xf>
    <xf numFmtId="0" fontId="3" fillId="0" borderId="0" xfId="0" applyFont="1" applyAlignment="1">
      <alignment horizontal="left" vertical="center"/>
    </xf>
    <xf numFmtId="1"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xf>
    <xf numFmtId="2" fontId="6" fillId="0" borderId="1" xfId="1" applyNumberFormat="1" applyFont="1" applyFill="1" applyBorder="1" applyAlignment="1">
      <alignment horizontal="center" vertical="center"/>
    </xf>
    <xf numFmtId="1" fontId="4" fillId="2" borderId="1" xfId="1" applyNumberFormat="1" applyFont="1" applyFill="1" applyBorder="1" applyAlignment="1">
      <alignment horizontal="center" vertical="center" wrapText="1"/>
    </xf>
    <xf numFmtId="2" fontId="4" fillId="2" borderId="1" xfId="1" applyNumberFormat="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4" fillId="2" borderId="1" xfId="1" applyFont="1" applyFill="1" applyBorder="1" applyAlignment="1">
      <alignment horizontal="left" vertical="center"/>
    </xf>
    <xf numFmtId="0" fontId="6" fillId="0" borderId="1" xfId="1" applyFont="1" applyFill="1" applyBorder="1" applyAlignment="1">
      <alignment horizontal="left" vertical="center"/>
    </xf>
    <xf numFmtId="0" fontId="6" fillId="0" borderId="1" xfId="0" applyFont="1" applyBorder="1" applyAlignment="1">
      <alignment horizontal="left" vertical="center"/>
    </xf>
    <xf numFmtId="0" fontId="4"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0" borderId="1" xfId="0" applyFont="1" applyBorder="1" applyAlignment="1">
      <alignment horizontal="center" vertical="center"/>
    </xf>
    <xf numFmtId="4" fontId="10" fillId="0" borderId="1" xfId="1" applyNumberFormat="1" applyFont="1" applyFill="1" applyBorder="1" applyAlignment="1">
      <alignment horizontal="right"/>
    </xf>
    <xf numFmtId="0" fontId="10" fillId="0" borderId="1" xfId="0" quotePrefix="1" applyNumberFormat="1" applyFont="1" applyFill="1" applyBorder="1"/>
    <xf numFmtId="0" fontId="10" fillId="0" borderId="1" xfId="0" applyFont="1" applyFill="1" applyBorder="1"/>
    <xf numFmtId="2"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3" xfId="0" applyFont="1" applyBorder="1" applyAlignment="1">
      <alignment horizontal="center" vertical="center"/>
    </xf>
    <xf numFmtId="0" fontId="4" fillId="3" borderId="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3" borderId="3" xfId="0" applyFont="1" applyFill="1" applyBorder="1" applyAlignment="1">
      <alignment horizontal="center" vertical="center" wrapText="1"/>
    </xf>
    <xf numFmtId="165" fontId="4" fillId="0" borderId="1" xfId="0" applyNumberFormat="1" applyFont="1" applyFill="1" applyBorder="1" applyAlignment="1">
      <alignment horizontal="left" vertical="center" wrapText="1"/>
    </xf>
    <xf numFmtId="165" fontId="6" fillId="0" borderId="1" xfId="0" applyNumberFormat="1" applyFont="1" applyFill="1" applyBorder="1" applyAlignment="1">
      <alignment horizontal="center" vertical="center"/>
    </xf>
    <xf numFmtId="1" fontId="11" fillId="0" borderId="1" xfId="1" applyNumberFormat="1" applyFont="1" applyFill="1" applyBorder="1" applyAlignment="1">
      <alignment horizontal="center" vertical="center"/>
    </xf>
    <xf numFmtId="0" fontId="11" fillId="0" borderId="1" xfId="1" applyFont="1" applyFill="1" applyBorder="1" applyAlignment="1">
      <alignment horizontal="left" vertical="center"/>
    </xf>
    <xf numFmtId="0" fontId="12" fillId="0" borderId="1" xfId="0" quotePrefix="1" applyNumberFormat="1" applyFont="1" applyFill="1" applyBorder="1"/>
    <xf numFmtId="0" fontId="12" fillId="0" borderId="1" xfId="0" applyFont="1" applyFill="1" applyBorder="1"/>
    <xf numFmtId="2" fontId="11" fillId="0" borderId="1" xfId="1" applyNumberFormat="1" applyFont="1" applyFill="1" applyBorder="1" applyAlignment="1">
      <alignment horizontal="center" vertical="center"/>
    </xf>
    <xf numFmtId="0" fontId="11" fillId="0" borderId="1" xfId="1" applyFont="1" applyFill="1" applyBorder="1" applyAlignment="1">
      <alignment horizontal="center" vertical="center"/>
    </xf>
    <xf numFmtId="0" fontId="11" fillId="0" borderId="1" xfId="0" applyFont="1" applyBorder="1" applyAlignment="1">
      <alignment horizontal="center" vertical="center"/>
    </xf>
    <xf numFmtId="165" fontId="11"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4" fontId="12" fillId="0" borderId="1" xfId="1" applyNumberFormat="1" applyFont="1" applyFill="1" applyBorder="1" applyAlignment="1">
      <alignment horizontal="right"/>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shrinkToFi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6" fillId="0" borderId="2" xfId="0" applyFont="1" applyBorder="1" applyAlignment="1">
      <alignment horizontal="center" vertical="center"/>
    </xf>
    <xf numFmtId="0" fontId="11" fillId="0" borderId="2" xfId="0" applyFont="1" applyBorder="1" applyAlignment="1">
      <alignment horizontal="center" vertic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left" vertical="center" wrapText="1"/>
    </xf>
    <xf numFmtId="0" fontId="11" fillId="0" borderId="1" xfId="0" applyFont="1" applyBorder="1" applyAlignment="1">
      <alignment horizontal="left" vertical="center"/>
    </xf>
    <xf numFmtId="0" fontId="4" fillId="3"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4" xfId="0" applyFont="1" applyFill="1" applyBorder="1" applyAlignment="1">
      <alignment horizontal="center" vertical="center"/>
    </xf>
    <xf numFmtId="0" fontId="12" fillId="5" borderId="14" xfId="0" applyFont="1" applyFill="1" applyBorder="1" applyAlignment="1">
      <alignment horizontal="center" vertical="center" wrapText="1"/>
    </xf>
    <xf numFmtId="0" fontId="11" fillId="0" borderId="2" xfId="0" quotePrefix="1" applyFont="1" applyBorder="1" applyAlignment="1">
      <alignment horizontal="center" vertical="center"/>
    </xf>
    <xf numFmtId="2" fontId="12" fillId="0" borderId="1" xfId="0" applyNumberFormat="1" applyFont="1" applyFill="1" applyBorder="1" applyAlignment="1">
      <alignment horizontal="center" vertical="center"/>
    </xf>
    <xf numFmtId="2" fontId="12" fillId="0" borderId="1" xfId="0" quotePrefix="1" applyNumberFormat="1" applyFont="1" applyFill="1" applyBorder="1" applyAlignment="1">
      <alignment horizontal="center" vertical="center"/>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xf>
    <xf numFmtId="0" fontId="11" fillId="0" borderId="7" xfId="0" applyFont="1" applyFill="1" applyBorder="1" applyAlignment="1">
      <alignment horizontal="left" vertical="center" wrapText="1"/>
    </xf>
    <xf numFmtId="0" fontId="6" fillId="0" borderId="1" xfId="0" applyFont="1" applyBorder="1" applyAlignment="1">
      <alignment horizontal="center"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6" fillId="0" borderId="1" xfId="0" applyFont="1" applyFill="1" applyBorder="1" applyAlignment="1">
      <alignment horizontal="center" vertical="center" wrapText="1"/>
    </xf>
  </cellXfs>
  <cellStyles count="2">
    <cellStyle name="Normal" xfId="0" builtinId="0"/>
    <cellStyle name="Normal_Feuil1" xfId="1"/>
  </cellStyles>
  <dxfs count="83">
    <dxf>
      <fill>
        <patternFill patternType="solid">
          <bgColor theme="9" tint="-0.24994659260841701"/>
        </patternFill>
      </fill>
    </dxf>
    <dxf>
      <fill>
        <patternFill>
          <bgColor rgb="FF92D050"/>
        </patternFill>
      </fill>
    </dxf>
    <dxf>
      <fill>
        <patternFill>
          <bgColor indexed="41"/>
        </patternFill>
      </fill>
    </dxf>
    <dxf>
      <fill>
        <patternFill>
          <bgColor indexed="40"/>
        </patternFill>
      </fill>
    </dxf>
    <dxf>
      <fill>
        <patternFill>
          <bgColor indexed="48"/>
        </patternFill>
      </fill>
    </dxf>
    <dxf>
      <fill>
        <patternFill>
          <bgColor theme="9" tint="0.39994506668294322"/>
        </patternFill>
      </fill>
    </dxf>
    <dxf>
      <fill>
        <patternFill>
          <bgColor theme="9" tint="-0.24994659260841701"/>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bgColor theme="9" tint="0.59996337778862885"/>
        </patternFill>
      </fill>
    </dxf>
    <dxf>
      <fill>
        <patternFill patternType="solid">
          <bgColor theme="9" tint="-0.24994659260841701"/>
        </patternFill>
      </fill>
    </dxf>
    <dxf>
      <fill>
        <patternFill>
          <bgColor rgb="FF92D050"/>
        </patternFill>
      </fill>
    </dxf>
    <dxf>
      <fill>
        <patternFill>
          <bgColor indexed="41"/>
        </patternFill>
      </fill>
    </dxf>
    <dxf>
      <fill>
        <patternFill>
          <bgColor indexed="40"/>
        </patternFill>
      </fill>
    </dxf>
    <dxf>
      <fill>
        <patternFill>
          <bgColor indexed="48"/>
        </patternFill>
      </fill>
    </dxf>
    <dxf>
      <fill>
        <patternFill>
          <bgColor indexed="13"/>
        </patternFill>
      </fill>
    </dxf>
    <dxf>
      <fill>
        <patternFill>
          <bgColor rgb="FF00FF00"/>
        </patternFill>
      </fill>
    </dxf>
    <dxf>
      <fill>
        <patternFill>
          <bgColor rgb="FFFF0000"/>
        </patternFill>
      </fill>
    </dxf>
    <dxf>
      <fill>
        <patternFill>
          <bgColor indexed="41"/>
        </patternFill>
      </fill>
    </dxf>
    <dxf>
      <fill>
        <patternFill>
          <bgColor indexed="40"/>
        </patternFill>
      </fill>
    </dxf>
    <dxf>
      <fill>
        <patternFill>
          <bgColor indexed="48"/>
        </patternFill>
      </fill>
    </dxf>
    <dxf>
      <font>
        <condense val="0"/>
        <extend val="0"/>
        <color auto="1"/>
      </font>
      <fill>
        <patternFill>
          <bgColor indexed="13"/>
        </patternFill>
      </fill>
    </dxf>
    <dxf>
      <fill>
        <patternFill>
          <bgColor indexed="10"/>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0"/>
        </patternFill>
      </fill>
    </dxf>
    <dxf>
      <font>
        <color indexed="8"/>
      </font>
      <fill>
        <patternFill>
          <bgColor indexed="40"/>
        </patternFill>
      </fill>
    </dxf>
    <dxf>
      <fill>
        <patternFill>
          <bgColor indexed="22"/>
        </patternFill>
      </fill>
    </dxf>
    <dxf>
      <fill>
        <patternFill>
          <bgColor indexed="30"/>
        </patternFill>
      </fill>
    </dxf>
    <dxf>
      <fill>
        <patternFill>
          <bgColor indexed="41"/>
        </patternFill>
      </fill>
    </dxf>
    <dxf>
      <fill>
        <patternFill>
          <bgColor indexed="40"/>
        </patternFill>
      </fill>
    </dxf>
    <dxf>
      <fill>
        <patternFill>
          <bgColor indexed="48"/>
        </patternFill>
      </fill>
    </dxf>
    <dxf>
      <font>
        <condense val="0"/>
        <extend val="0"/>
        <color auto="1"/>
      </font>
      <fill>
        <patternFill>
          <bgColor indexed="13"/>
        </patternFill>
      </fill>
    </dxf>
    <dxf>
      <fill>
        <patternFill>
          <bgColor indexed="10"/>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0"/>
        </patternFill>
      </fill>
    </dxf>
    <dxf>
      <fill>
        <patternFill patternType="solid">
          <bgColor theme="9" tint="-0.24994659260841701"/>
        </patternFill>
      </fill>
    </dxf>
    <dxf>
      <fill>
        <patternFill>
          <bgColor rgb="FF92D050"/>
        </patternFill>
      </fill>
    </dxf>
    <dxf>
      <fill>
        <patternFill>
          <bgColor indexed="41"/>
        </patternFill>
      </fill>
    </dxf>
    <dxf>
      <fill>
        <patternFill>
          <bgColor indexed="40"/>
        </patternFill>
      </fill>
    </dxf>
    <dxf>
      <fill>
        <patternFill>
          <bgColor indexed="48"/>
        </patternFill>
      </fill>
    </dxf>
    <dxf>
      <fill>
        <patternFill>
          <bgColor theme="9" tint="0.39994506668294322"/>
        </patternFill>
      </fill>
    </dxf>
    <dxf>
      <fill>
        <patternFill>
          <bgColor theme="9" tint="-0.24994659260841701"/>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theme="6" tint="0.59996337778862885"/>
        </patternFill>
      </fill>
    </dxf>
    <dxf>
      <fill>
        <patternFill>
          <bgColor theme="6" tint="0.39994506668294322"/>
        </patternFill>
      </fill>
    </dxf>
    <dxf>
      <fill>
        <patternFill>
          <bgColor theme="6" tint="-0.24994659260841701"/>
        </patternFill>
      </fill>
    </dxf>
    <dxf>
      <fill>
        <patternFill>
          <bgColor theme="9" tint="0.59996337778862885"/>
        </patternFill>
      </fill>
    </dxf>
    <dxf>
      <fill>
        <patternFill patternType="solid">
          <bgColor theme="9" tint="-0.24994659260841701"/>
        </patternFill>
      </fill>
    </dxf>
    <dxf>
      <fill>
        <patternFill>
          <bgColor rgb="FF92D050"/>
        </patternFill>
      </fill>
    </dxf>
    <dxf>
      <fill>
        <patternFill>
          <bgColor indexed="41"/>
        </patternFill>
      </fill>
    </dxf>
    <dxf>
      <fill>
        <patternFill>
          <bgColor indexed="40"/>
        </patternFill>
      </fill>
    </dxf>
    <dxf>
      <fill>
        <patternFill>
          <bgColor indexed="48"/>
        </patternFill>
      </fill>
    </dxf>
    <dxf>
      <fill>
        <patternFill>
          <bgColor indexed="13"/>
        </patternFill>
      </fill>
    </dxf>
    <dxf>
      <fill>
        <patternFill>
          <bgColor rgb="FF00FF00"/>
        </patternFill>
      </fill>
    </dxf>
    <dxf>
      <fill>
        <patternFill>
          <bgColor rgb="FFFF0000"/>
        </patternFill>
      </fill>
    </dxf>
    <dxf>
      <fill>
        <patternFill>
          <bgColor indexed="41"/>
        </patternFill>
      </fill>
    </dxf>
    <dxf>
      <fill>
        <patternFill>
          <bgColor indexed="40"/>
        </patternFill>
      </fill>
    </dxf>
    <dxf>
      <fill>
        <patternFill>
          <bgColor indexed="48"/>
        </patternFill>
      </fill>
    </dxf>
    <dxf>
      <font>
        <condense val="0"/>
        <extend val="0"/>
        <color auto="1"/>
      </font>
      <fill>
        <patternFill>
          <bgColor indexed="13"/>
        </patternFill>
      </fill>
    </dxf>
    <dxf>
      <fill>
        <patternFill>
          <bgColor indexed="10"/>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6"/>
  <sheetViews>
    <sheetView zoomScale="70" zoomScaleNormal="70" workbookViewId="0">
      <pane xSplit="2" ySplit="1" topLeftCell="J2" activePane="bottomRight" state="frozenSplit"/>
      <selection pane="topRight" activeCell="F1" sqref="F1"/>
      <selection pane="bottomLeft" activeCell="A3" sqref="A3"/>
      <selection pane="bottomRight" activeCell="T40" sqref="T40"/>
    </sheetView>
  </sheetViews>
  <sheetFormatPr baseColWidth="10" defaultRowHeight="15" x14ac:dyDescent="0.25"/>
  <cols>
    <col min="1" max="1" width="11.42578125" style="4"/>
    <col min="2" max="2" width="49.140625" style="4" hidden="1" customWidth="1"/>
    <col min="3" max="3" width="19.28515625" style="4" hidden="1" customWidth="1"/>
    <col min="4" max="4" width="24.140625" style="4" hidden="1" customWidth="1"/>
    <col min="5" max="8" width="0" style="4" hidden="1" customWidth="1"/>
    <col min="9" max="9" width="10.5703125" style="4" hidden="1" customWidth="1"/>
    <col min="10" max="10" width="54.5703125" style="62" customWidth="1"/>
    <col min="11" max="11" width="13.28515625" style="62" customWidth="1"/>
    <col min="12" max="12" width="14.85546875" style="62" customWidth="1"/>
    <col min="13" max="13" width="11.42578125" style="62"/>
    <col min="14" max="14" width="18" style="62" customWidth="1"/>
    <col min="15" max="15" width="118" style="4" customWidth="1"/>
    <col min="16" max="16" width="25.7109375" style="4" hidden="1" customWidth="1"/>
    <col min="17" max="17" width="0" style="4" hidden="1" customWidth="1"/>
    <col min="18" max="16384" width="11.42578125" style="4"/>
  </cols>
  <sheetData>
    <row r="1" spans="1:17" s="1" customFormat="1" x14ac:dyDescent="0.25">
      <c r="A1" s="2" t="s">
        <v>6</v>
      </c>
      <c r="B1" s="2" t="s">
        <v>7</v>
      </c>
      <c r="C1" s="2" t="s">
        <v>497</v>
      </c>
      <c r="D1" s="2" t="s">
        <v>8</v>
      </c>
      <c r="E1" s="3" t="s">
        <v>9</v>
      </c>
      <c r="F1" s="3" t="s">
        <v>10</v>
      </c>
      <c r="G1" s="3" t="s">
        <v>11</v>
      </c>
      <c r="H1" s="3" t="s">
        <v>12</v>
      </c>
      <c r="I1" s="3" t="s">
        <v>13</v>
      </c>
      <c r="J1" s="57" t="s">
        <v>15</v>
      </c>
      <c r="K1" s="58" t="s">
        <v>16</v>
      </c>
      <c r="L1" s="58" t="s">
        <v>14</v>
      </c>
      <c r="M1" s="58" t="s">
        <v>496</v>
      </c>
      <c r="N1" s="58" t="s">
        <v>19</v>
      </c>
      <c r="O1" s="2" t="s">
        <v>17</v>
      </c>
      <c r="P1" s="2" t="s">
        <v>18</v>
      </c>
      <c r="Q1" s="1" t="s">
        <v>20</v>
      </c>
    </row>
    <row r="2" spans="1:17" x14ac:dyDescent="0.25">
      <c r="A2" s="5">
        <v>5001</v>
      </c>
      <c r="B2" s="5" t="s">
        <v>21</v>
      </c>
      <c r="C2" s="5">
        <v>140.136</v>
      </c>
      <c r="D2" s="5" t="s">
        <v>22</v>
      </c>
      <c r="E2" s="5" t="b">
        <v>1</v>
      </c>
      <c r="F2" s="5" t="b">
        <v>0</v>
      </c>
      <c r="G2" s="5" t="b">
        <v>0</v>
      </c>
      <c r="H2" s="5" t="b">
        <v>0</v>
      </c>
      <c r="I2" s="5" t="b">
        <v>0</v>
      </c>
      <c r="J2" s="59" t="s">
        <v>25</v>
      </c>
      <c r="K2" s="59" t="s">
        <v>26</v>
      </c>
      <c r="L2" s="59" t="s">
        <v>23</v>
      </c>
      <c r="M2" s="59" t="s">
        <v>24</v>
      </c>
      <c r="N2" s="59" t="s">
        <v>28</v>
      </c>
      <c r="O2" s="5" t="s">
        <v>468</v>
      </c>
      <c r="P2" s="5" t="s">
        <v>27</v>
      </c>
    </row>
    <row r="3" spans="1:17" x14ac:dyDescent="0.25">
      <c r="A3" s="5">
        <v>5001</v>
      </c>
      <c r="B3" s="5" t="s">
        <v>29</v>
      </c>
      <c r="C3" s="5">
        <v>140.136</v>
      </c>
      <c r="D3" s="5" t="s">
        <v>22</v>
      </c>
      <c r="E3" s="5" t="b">
        <v>1</v>
      </c>
      <c r="F3" s="5" t="b">
        <v>0</v>
      </c>
      <c r="G3" s="5" t="b">
        <v>0</v>
      </c>
      <c r="H3" s="5" t="b">
        <v>0</v>
      </c>
      <c r="I3" s="5" t="b">
        <v>0</v>
      </c>
      <c r="J3" s="59" t="s">
        <v>30</v>
      </c>
      <c r="K3" s="59" t="s">
        <v>31</v>
      </c>
      <c r="L3" s="59" t="s">
        <v>23</v>
      </c>
      <c r="M3" s="59" t="s">
        <v>24</v>
      </c>
      <c r="N3" s="59" t="s">
        <v>28</v>
      </c>
      <c r="O3" s="5" t="s">
        <v>468</v>
      </c>
      <c r="P3" s="5" t="s">
        <v>27</v>
      </c>
    </row>
    <row r="4" spans="1:17" x14ac:dyDescent="0.25">
      <c r="A4" s="5">
        <v>5002</v>
      </c>
      <c r="B4" s="5" t="s">
        <v>32</v>
      </c>
      <c r="C4" s="5">
        <v>628.63999999999896</v>
      </c>
      <c r="D4" s="5" t="s">
        <v>22</v>
      </c>
      <c r="E4" s="5" t="b">
        <v>1</v>
      </c>
      <c r="F4" s="5" t="b">
        <v>0</v>
      </c>
      <c r="G4" s="5" t="b">
        <v>0</v>
      </c>
      <c r="H4" s="5" t="b">
        <v>0</v>
      </c>
      <c r="I4" s="5" t="b">
        <v>0</v>
      </c>
      <c r="J4" s="59" t="s">
        <v>35</v>
      </c>
      <c r="K4" s="59"/>
      <c r="L4" s="59" t="s">
        <v>33</v>
      </c>
      <c r="M4" s="59" t="s">
        <v>34</v>
      </c>
      <c r="N4" s="59" t="s">
        <v>37</v>
      </c>
      <c r="O4" s="5" t="s">
        <v>36</v>
      </c>
      <c r="P4" s="5" t="s">
        <v>27</v>
      </c>
    </row>
    <row r="5" spans="1:17" x14ac:dyDescent="0.25">
      <c r="A5" s="5">
        <v>5002</v>
      </c>
      <c r="B5" s="5" t="s">
        <v>32</v>
      </c>
      <c r="C5" s="5">
        <v>628.63999999999896</v>
      </c>
      <c r="D5" s="5" t="s">
        <v>22</v>
      </c>
      <c r="E5" s="5" t="b">
        <v>1</v>
      </c>
      <c r="F5" s="5" t="b">
        <v>0</v>
      </c>
      <c r="G5" s="5" t="b">
        <v>0</v>
      </c>
      <c r="H5" s="5" t="b">
        <v>0</v>
      </c>
      <c r="I5" s="5" t="b">
        <v>0</v>
      </c>
      <c r="J5" s="59" t="s">
        <v>38</v>
      </c>
      <c r="K5" s="59"/>
      <c r="L5" s="59" t="s">
        <v>33</v>
      </c>
      <c r="M5" s="59" t="s">
        <v>34</v>
      </c>
      <c r="N5" s="59" t="s">
        <v>37</v>
      </c>
      <c r="O5" s="5" t="s">
        <v>36</v>
      </c>
      <c r="P5" s="5" t="s">
        <v>27</v>
      </c>
    </row>
    <row r="6" spans="1:17" x14ac:dyDescent="0.25">
      <c r="A6" s="5">
        <v>5002</v>
      </c>
      <c r="B6" s="5" t="s">
        <v>32</v>
      </c>
      <c r="C6" s="5">
        <v>628.63999999999896</v>
      </c>
      <c r="D6" s="5" t="s">
        <v>22</v>
      </c>
      <c r="E6" s="5" t="b">
        <v>1</v>
      </c>
      <c r="F6" s="5" t="b">
        <v>0</v>
      </c>
      <c r="G6" s="5" t="b">
        <v>0</v>
      </c>
      <c r="H6" s="5" t="b">
        <v>0</v>
      </c>
      <c r="I6" s="5" t="b">
        <v>0</v>
      </c>
      <c r="J6" s="59" t="s">
        <v>39</v>
      </c>
      <c r="K6" s="59"/>
      <c r="L6" s="59" t="s">
        <v>33</v>
      </c>
      <c r="M6" s="59" t="s">
        <v>34</v>
      </c>
      <c r="N6" s="59" t="s">
        <v>28</v>
      </c>
      <c r="O6" s="5" t="s">
        <v>468</v>
      </c>
      <c r="P6" s="5" t="s">
        <v>27</v>
      </c>
    </row>
    <row r="7" spans="1:17" x14ac:dyDescent="0.25">
      <c r="A7" s="5">
        <v>5003</v>
      </c>
      <c r="B7" s="5" t="s">
        <v>40</v>
      </c>
      <c r="C7" s="5">
        <v>467.67397999999901</v>
      </c>
      <c r="D7" s="5" t="s">
        <v>41</v>
      </c>
      <c r="E7" s="5" t="b">
        <v>1</v>
      </c>
      <c r="F7" s="5" t="b">
        <v>0</v>
      </c>
      <c r="G7" s="5" t="b">
        <v>0</v>
      </c>
      <c r="H7" s="5" t="b">
        <v>0</v>
      </c>
      <c r="I7" s="5" t="b">
        <v>1</v>
      </c>
      <c r="J7" s="59" t="s">
        <v>42</v>
      </c>
      <c r="K7" s="59"/>
      <c r="L7" s="59" t="s">
        <v>23</v>
      </c>
      <c r="M7" s="59" t="s">
        <v>24</v>
      </c>
      <c r="N7" s="59" t="s">
        <v>37</v>
      </c>
      <c r="O7" s="5" t="s">
        <v>43</v>
      </c>
      <c r="P7" s="5" t="s">
        <v>44</v>
      </c>
    </row>
    <row r="8" spans="1:17" x14ac:dyDescent="0.25">
      <c r="A8" s="5">
        <v>5003</v>
      </c>
      <c r="B8" s="5" t="s">
        <v>40</v>
      </c>
      <c r="C8" s="5">
        <v>467.67397999999901</v>
      </c>
      <c r="D8" s="5" t="s">
        <v>41</v>
      </c>
      <c r="E8" s="5" t="b">
        <v>1</v>
      </c>
      <c r="F8" s="5" t="b">
        <v>0</v>
      </c>
      <c r="G8" s="5" t="b">
        <v>0</v>
      </c>
      <c r="H8" s="5" t="b">
        <v>0</v>
      </c>
      <c r="I8" s="5" t="b">
        <v>1</v>
      </c>
      <c r="J8" s="59" t="s">
        <v>45</v>
      </c>
      <c r="K8" s="59"/>
      <c r="L8" s="59" t="s">
        <v>23</v>
      </c>
      <c r="M8" s="59" t="s">
        <v>24</v>
      </c>
      <c r="N8" s="59" t="s">
        <v>37</v>
      </c>
      <c r="O8" s="5" t="s">
        <v>43</v>
      </c>
      <c r="P8" s="5" t="s">
        <v>44</v>
      </c>
    </row>
    <row r="9" spans="1:17" x14ac:dyDescent="0.25">
      <c r="A9" s="5">
        <v>5003</v>
      </c>
      <c r="B9" s="5" t="s">
        <v>40</v>
      </c>
      <c r="C9" s="5">
        <v>467.67397999999901</v>
      </c>
      <c r="D9" s="5" t="s">
        <v>41</v>
      </c>
      <c r="E9" s="5" t="b">
        <v>1</v>
      </c>
      <c r="F9" s="5" t="b">
        <v>0</v>
      </c>
      <c r="G9" s="5" t="b">
        <v>0</v>
      </c>
      <c r="H9" s="5" t="b">
        <v>0</v>
      </c>
      <c r="I9" s="5" t="b">
        <v>1</v>
      </c>
      <c r="J9" s="59" t="s">
        <v>46</v>
      </c>
      <c r="K9" s="59"/>
      <c r="L9" s="59" t="s">
        <v>23</v>
      </c>
      <c r="M9" s="59" t="s">
        <v>24</v>
      </c>
      <c r="N9" s="59" t="s">
        <v>37</v>
      </c>
      <c r="O9" s="5" t="s">
        <v>43</v>
      </c>
      <c r="P9" s="5" t="s">
        <v>44</v>
      </c>
    </row>
    <row r="10" spans="1:17" x14ac:dyDescent="0.25">
      <c r="A10" s="5">
        <v>5003</v>
      </c>
      <c r="B10" s="5" t="s">
        <v>40</v>
      </c>
      <c r="C10" s="5">
        <v>467.67397999999901</v>
      </c>
      <c r="D10" s="5" t="s">
        <v>41</v>
      </c>
      <c r="E10" s="5" t="b">
        <v>1</v>
      </c>
      <c r="F10" s="5" t="b">
        <v>0</v>
      </c>
      <c r="G10" s="5" t="b">
        <v>0</v>
      </c>
      <c r="H10" s="5" t="b">
        <v>0</v>
      </c>
      <c r="I10" s="5" t="b">
        <v>1</v>
      </c>
      <c r="J10" s="59" t="s">
        <v>47</v>
      </c>
      <c r="K10" s="59"/>
      <c r="L10" s="59" t="s">
        <v>23</v>
      </c>
      <c r="M10" s="59" t="s">
        <v>24</v>
      </c>
      <c r="N10" s="59" t="s">
        <v>37</v>
      </c>
      <c r="O10" s="5" t="s">
        <v>43</v>
      </c>
      <c r="P10" s="5" t="s">
        <v>44</v>
      </c>
    </row>
    <row r="11" spans="1:17" x14ac:dyDescent="0.25">
      <c r="A11" s="5">
        <v>5004</v>
      </c>
      <c r="B11" s="5" t="s">
        <v>48</v>
      </c>
      <c r="C11" s="5">
        <v>1517.5382</v>
      </c>
      <c r="D11" s="5" t="s">
        <v>22</v>
      </c>
      <c r="E11" s="5" t="b">
        <v>1</v>
      </c>
      <c r="F11" s="5" t="b">
        <v>0</v>
      </c>
      <c r="G11" s="5" t="b">
        <v>0</v>
      </c>
      <c r="H11" s="5" t="b">
        <v>0</v>
      </c>
      <c r="I11" s="5" t="b">
        <v>0</v>
      </c>
      <c r="J11" s="59" t="s">
        <v>49</v>
      </c>
      <c r="K11" s="59"/>
      <c r="L11" s="59" t="s">
        <v>23</v>
      </c>
      <c r="M11" s="59" t="s">
        <v>24</v>
      </c>
      <c r="N11" s="59" t="s">
        <v>37</v>
      </c>
      <c r="O11" s="5" t="s">
        <v>50</v>
      </c>
      <c r="P11" s="5" t="s">
        <v>44</v>
      </c>
    </row>
    <row r="12" spans="1:17" s="6" customFormat="1" x14ac:dyDescent="0.25">
      <c r="A12" s="5">
        <v>5004</v>
      </c>
      <c r="B12" s="5" t="s">
        <v>48</v>
      </c>
      <c r="C12" s="5">
        <v>1517.5382</v>
      </c>
      <c r="D12" s="5" t="s">
        <v>22</v>
      </c>
      <c r="E12" s="5" t="b">
        <v>1</v>
      </c>
      <c r="F12" s="5" t="b">
        <v>0</v>
      </c>
      <c r="G12" s="5" t="b">
        <v>0</v>
      </c>
      <c r="H12" s="5" t="b">
        <v>0</v>
      </c>
      <c r="I12" s="5" t="b">
        <v>0</v>
      </c>
      <c r="J12" s="59" t="s">
        <v>46</v>
      </c>
      <c r="K12" s="59"/>
      <c r="L12" s="59" t="s">
        <v>23</v>
      </c>
      <c r="M12" s="59" t="s">
        <v>24</v>
      </c>
      <c r="N12" s="59" t="s">
        <v>37</v>
      </c>
      <c r="O12" s="5" t="s">
        <v>50</v>
      </c>
      <c r="P12" s="5" t="s">
        <v>44</v>
      </c>
    </row>
    <row r="13" spans="1:17" x14ac:dyDescent="0.25">
      <c r="A13" s="5">
        <v>5004</v>
      </c>
      <c r="B13" s="5" t="s">
        <v>48</v>
      </c>
      <c r="C13" s="5">
        <v>1517.5382</v>
      </c>
      <c r="D13" s="5" t="s">
        <v>22</v>
      </c>
      <c r="E13" s="5" t="b">
        <v>1</v>
      </c>
      <c r="F13" s="5" t="b">
        <v>0</v>
      </c>
      <c r="G13" s="5" t="b">
        <v>0</v>
      </c>
      <c r="H13" s="5" t="b">
        <v>0</v>
      </c>
      <c r="I13" s="5" t="b">
        <v>0</v>
      </c>
      <c r="J13" s="59" t="s">
        <v>42</v>
      </c>
      <c r="K13" s="59"/>
      <c r="L13" s="59" t="s">
        <v>23</v>
      </c>
      <c r="M13" s="59" t="s">
        <v>24</v>
      </c>
      <c r="N13" s="59" t="s">
        <v>37</v>
      </c>
      <c r="O13" s="5" t="s">
        <v>50</v>
      </c>
      <c r="P13" s="5" t="s">
        <v>44</v>
      </c>
    </row>
    <row r="14" spans="1:17" x14ac:dyDescent="0.25">
      <c r="A14" s="5">
        <v>5004</v>
      </c>
      <c r="B14" s="5" t="s">
        <v>48</v>
      </c>
      <c r="C14" s="5">
        <v>1517.5382</v>
      </c>
      <c r="D14" s="5" t="s">
        <v>22</v>
      </c>
      <c r="E14" s="5" t="b">
        <v>1</v>
      </c>
      <c r="F14" s="5" t="b">
        <v>0</v>
      </c>
      <c r="G14" s="5" t="b">
        <v>0</v>
      </c>
      <c r="H14" s="5" t="b">
        <v>0</v>
      </c>
      <c r="I14" s="5" t="b">
        <v>0</v>
      </c>
      <c r="J14" s="59" t="s">
        <v>51</v>
      </c>
      <c r="K14" s="59"/>
      <c r="L14" s="59" t="s">
        <v>23</v>
      </c>
      <c r="M14" s="59" t="s">
        <v>24</v>
      </c>
      <c r="N14" s="59" t="s">
        <v>37</v>
      </c>
      <c r="O14" s="5" t="s">
        <v>50</v>
      </c>
      <c r="P14" s="5" t="s">
        <v>44</v>
      </c>
    </row>
    <row r="15" spans="1:17" x14ac:dyDescent="0.25">
      <c r="A15" s="5">
        <v>5004</v>
      </c>
      <c r="B15" s="5" t="s">
        <v>48</v>
      </c>
      <c r="C15" s="5">
        <v>1517.5382</v>
      </c>
      <c r="D15" s="5" t="s">
        <v>22</v>
      </c>
      <c r="E15" s="5" t="b">
        <v>1</v>
      </c>
      <c r="F15" s="5" t="b">
        <v>0</v>
      </c>
      <c r="G15" s="5" t="b">
        <v>0</v>
      </c>
      <c r="H15" s="5" t="b">
        <v>0</v>
      </c>
      <c r="I15" s="5" t="b">
        <v>0</v>
      </c>
      <c r="J15" s="59" t="s">
        <v>45</v>
      </c>
      <c r="K15" s="59"/>
      <c r="L15" s="59" t="s">
        <v>23</v>
      </c>
      <c r="M15" s="59" t="s">
        <v>24</v>
      </c>
      <c r="N15" s="59" t="s">
        <v>37</v>
      </c>
      <c r="O15" s="5" t="s">
        <v>50</v>
      </c>
      <c r="P15" s="5" t="s">
        <v>44</v>
      </c>
    </row>
    <row r="16" spans="1:17" x14ac:dyDescent="0.25">
      <c r="A16" s="5">
        <v>5005</v>
      </c>
      <c r="B16" s="5" t="s">
        <v>52</v>
      </c>
      <c r="C16" s="5">
        <v>2160.1016</v>
      </c>
      <c r="D16" s="5" t="s">
        <v>22</v>
      </c>
      <c r="E16" s="5" t="b">
        <v>1</v>
      </c>
      <c r="F16" s="5" t="b">
        <v>0</v>
      </c>
      <c r="G16" s="5" t="b">
        <v>0</v>
      </c>
      <c r="H16" s="5" t="b">
        <v>0</v>
      </c>
      <c r="I16" s="5" t="b">
        <v>0</v>
      </c>
      <c r="J16" s="59" t="s">
        <v>53</v>
      </c>
      <c r="K16" s="59"/>
      <c r="L16" s="59" t="s">
        <v>23</v>
      </c>
      <c r="M16" s="59" t="s">
        <v>24</v>
      </c>
      <c r="N16" s="59" t="s">
        <v>37</v>
      </c>
      <c r="O16" s="5" t="s">
        <v>50</v>
      </c>
      <c r="P16" s="5" t="s">
        <v>44</v>
      </c>
    </row>
    <row r="17" spans="1:16" s="6" customFormat="1" x14ac:dyDescent="0.25">
      <c r="A17" s="5">
        <v>5005</v>
      </c>
      <c r="B17" s="5" t="s">
        <v>52</v>
      </c>
      <c r="C17" s="5">
        <v>2160.1016</v>
      </c>
      <c r="D17" s="5" t="s">
        <v>22</v>
      </c>
      <c r="E17" s="5" t="b">
        <v>1</v>
      </c>
      <c r="F17" s="5" t="b">
        <v>0</v>
      </c>
      <c r="G17" s="5" t="b">
        <v>0</v>
      </c>
      <c r="H17" s="5" t="b">
        <v>0</v>
      </c>
      <c r="I17" s="5" t="b">
        <v>0</v>
      </c>
      <c r="J17" s="59" t="s">
        <v>54</v>
      </c>
      <c r="K17" s="59"/>
      <c r="L17" s="59" t="s">
        <v>23</v>
      </c>
      <c r="M17" s="59" t="s">
        <v>24</v>
      </c>
      <c r="N17" s="59" t="s">
        <v>37</v>
      </c>
      <c r="O17" s="5" t="s">
        <v>50</v>
      </c>
      <c r="P17" s="5" t="s">
        <v>44</v>
      </c>
    </row>
    <row r="18" spans="1:16" x14ac:dyDescent="0.25">
      <c r="A18" s="5">
        <v>5005</v>
      </c>
      <c r="B18" s="5" t="s">
        <v>52</v>
      </c>
      <c r="C18" s="5">
        <v>2160.1016</v>
      </c>
      <c r="D18" s="5" t="s">
        <v>22</v>
      </c>
      <c r="E18" s="5" t="b">
        <v>1</v>
      </c>
      <c r="F18" s="5" t="b">
        <v>0</v>
      </c>
      <c r="G18" s="5" t="b">
        <v>0</v>
      </c>
      <c r="H18" s="5" t="b">
        <v>0</v>
      </c>
      <c r="I18" s="5" t="b">
        <v>0</v>
      </c>
      <c r="J18" s="59" t="s">
        <v>55</v>
      </c>
      <c r="K18" s="59"/>
      <c r="L18" s="59" t="s">
        <v>23</v>
      </c>
      <c r="M18" s="59" t="s">
        <v>24</v>
      </c>
      <c r="N18" s="59" t="s">
        <v>37</v>
      </c>
      <c r="O18" s="5" t="s">
        <v>50</v>
      </c>
      <c r="P18" s="5" t="s">
        <v>44</v>
      </c>
    </row>
    <row r="19" spans="1:16" s="6" customFormat="1" x14ac:dyDescent="0.25">
      <c r="A19" s="5">
        <v>5005</v>
      </c>
      <c r="B19" s="5" t="s">
        <v>52</v>
      </c>
      <c r="C19" s="5">
        <v>2160.1016</v>
      </c>
      <c r="D19" s="5" t="s">
        <v>22</v>
      </c>
      <c r="E19" s="5" t="b">
        <v>1</v>
      </c>
      <c r="F19" s="5" t="b">
        <v>0</v>
      </c>
      <c r="G19" s="5" t="b">
        <v>0</v>
      </c>
      <c r="H19" s="5" t="b">
        <v>0</v>
      </c>
      <c r="I19" s="5" t="b">
        <v>0</v>
      </c>
      <c r="J19" s="59" t="s">
        <v>56</v>
      </c>
      <c r="K19" s="59"/>
      <c r="L19" s="59" t="s">
        <v>23</v>
      </c>
      <c r="M19" s="59" t="s">
        <v>24</v>
      </c>
      <c r="N19" s="59" t="s">
        <v>37</v>
      </c>
      <c r="O19" s="5" t="s">
        <v>50</v>
      </c>
      <c r="P19" s="5" t="s">
        <v>44</v>
      </c>
    </row>
    <row r="20" spans="1:16" x14ac:dyDescent="0.25">
      <c r="A20" s="5">
        <v>5005</v>
      </c>
      <c r="B20" s="5" t="s">
        <v>52</v>
      </c>
      <c r="C20" s="5">
        <v>2160.1016</v>
      </c>
      <c r="D20" s="5" t="s">
        <v>22</v>
      </c>
      <c r="E20" s="5" t="b">
        <v>1</v>
      </c>
      <c r="F20" s="5" t="b">
        <v>0</v>
      </c>
      <c r="G20" s="5" t="b">
        <v>0</v>
      </c>
      <c r="H20" s="5" t="b">
        <v>0</v>
      </c>
      <c r="I20" s="5" t="b">
        <v>0</v>
      </c>
      <c r="J20" s="59" t="s">
        <v>57</v>
      </c>
      <c r="K20" s="59"/>
      <c r="L20" s="59" t="s">
        <v>23</v>
      </c>
      <c r="M20" s="59" t="s">
        <v>24</v>
      </c>
      <c r="N20" s="59" t="s">
        <v>37</v>
      </c>
      <c r="O20" s="5" t="s">
        <v>50</v>
      </c>
      <c r="P20" s="5" t="s">
        <v>44</v>
      </c>
    </row>
    <row r="21" spans="1:16" x14ac:dyDescent="0.25">
      <c r="A21" s="5">
        <v>5005</v>
      </c>
      <c r="B21" s="5" t="s">
        <v>52</v>
      </c>
      <c r="C21" s="5">
        <v>2160.1016</v>
      </c>
      <c r="D21" s="5" t="s">
        <v>22</v>
      </c>
      <c r="E21" s="5" t="b">
        <v>1</v>
      </c>
      <c r="F21" s="5" t="b">
        <v>0</v>
      </c>
      <c r="G21" s="5" t="b">
        <v>0</v>
      </c>
      <c r="H21" s="5" t="b">
        <v>0</v>
      </c>
      <c r="I21" s="5" t="b">
        <v>0</v>
      </c>
      <c r="J21" s="59" t="s">
        <v>58</v>
      </c>
      <c r="K21" s="59"/>
      <c r="L21" s="59" t="s">
        <v>23</v>
      </c>
      <c r="M21" s="59" t="s">
        <v>24</v>
      </c>
      <c r="N21" s="59" t="s">
        <v>37</v>
      </c>
      <c r="O21" s="5" t="s">
        <v>50</v>
      </c>
      <c r="P21" s="5" t="s">
        <v>44</v>
      </c>
    </row>
    <row r="22" spans="1:16" x14ac:dyDescent="0.25">
      <c r="A22" s="5">
        <v>5005</v>
      </c>
      <c r="B22" s="5" t="s">
        <v>52</v>
      </c>
      <c r="C22" s="5">
        <v>2160.1016</v>
      </c>
      <c r="D22" s="5" t="s">
        <v>22</v>
      </c>
      <c r="E22" s="5" t="b">
        <v>1</v>
      </c>
      <c r="F22" s="5" t="b">
        <v>0</v>
      </c>
      <c r="G22" s="5" t="b">
        <v>0</v>
      </c>
      <c r="H22" s="5" t="b">
        <v>0</v>
      </c>
      <c r="I22" s="5" t="b">
        <v>0</v>
      </c>
      <c r="J22" s="59" t="s">
        <v>59</v>
      </c>
      <c r="K22" s="59"/>
      <c r="L22" s="59" t="s">
        <v>23</v>
      </c>
      <c r="M22" s="59" t="s">
        <v>24</v>
      </c>
      <c r="N22" s="59" t="s">
        <v>37</v>
      </c>
      <c r="O22" s="5" t="s">
        <v>50</v>
      </c>
      <c r="P22" s="5" t="s">
        <v>44</v>
      </c>
    </row>
    <row r="23" spans="1:16" x14ac:dyDescent="0.25">
      <c r="A23" s="5">
        <v>5006</v>
      </c>
      <c r="B23" s="5" t="s">
        <v>60</v>
      </c>
      <c r="C23" s="5">
        <v>5141.1206000000002</v>
      </c>
      <c r="D23" s="5" t="s">
        <v>22</v>
      </c>
      <c r="E23" s="5" t="b">
        <v>1</v>
      </c>
      <c r="F23" s="5" t="b">
        <v>0</v>
      </c>
      <c r="G23" s="5" t="b">
        <v>0</v>
      </c>
      <c r="H23" s="5" t="b">
        <v>0</v>
      </c>
      <c r="I23" s="5" t="b">
        <v>0</v>
      </c>
      <c r="J23" s="59" t="s">
        <v>61</v>
      </c>
      <c r="K23" s="59"/>
      <c r="L23" s="59" t="s">
        <v>23</v>
      </c>
      <c r="M23" s="59" t="s">
        <v>24</v>
      </c>
      <c r="N23" s="59" t="s">
        <v>37</v>
      </c>
      <c r="O23" s="5" t="s">
        <v>50</v>
      </c>
      <c r="P23" s="5" t="s">
        <v>44</v>
      </c>
    </row>
    <row r="24" spans="1:16" x14ac:dyDescent="0.25">
      <c r="A24" s="5">
        <v>5006</v>
      </c>
      <c r="B24" s="5" t="s">
        <v>60</v>
      </c>
      <c r="C24" s="5">
        <v>5141.1206000000002</v>
      </c>
      <c r="D24" s="5" t="s">
        <v>22</v>
      </c>
      <c r="E24" s="5" t="b">
        <v>1</v>
      </c>
      <c r="F24" s="5" t="b">
        <v>0</v>
      </c>
      <c r="G24" s="5" t="b">
        <v>0</v>
      </c>
      <c r="H24" s="5" t="b">
        <v>0</v>
      </c>
      <c r="I24" s="5" t="b">
        <v>0</v>
      </c>
      <c r="J24" s="59" t="s">
        <v>62</v>
      </c>
      <c r="K24" s="59"/>
      <c r="L24" s="59" t="s">
        <v>23</v>
      </c>
      <c r="M24" s="59" t="s">
        <v>24</v>
      </c>
      <c r="N24" s="59" t="s">
        <v>37</v>
      </c>
      <c r="O24" s="5" t="s">
        <v>50</v>
      </c>
      <c r="P24" s="5" t="s">
        <v>44</v>
      </c>
    </row>
    <row r="25" spans="1:16" x14ac:dyDescent="0.25">
      <c r="A25" s="5">
        <v>5006</v>
      </c>
      <c r="B25" s="5" t="s">
        <v>60</v>
      </c>
      <c r="C25" s="5">
        <v>5141.1206000000002</v>
      </c>
      <c r="D25" s="5" t="s">
        <v>22</v>
      </c>
      <c r="E25" s="5" t="b">
        <v>1</v>
      </c>
      <c r="F25" s="5" t="b">
        <v>0</v>
      </c>
      <c r="G25" s="5" t="b">
        <v>0</v>
      </c>
      <c r="H25" s="5" t="b">
        <v>0</v>
      </c>
      <c r="I25" s="5" t="b">
        <v>0</v>
      </c>
      <c r="J25" s="59" t="s">
        <v>63</v>
      </c>
      <c r="K25" s="59"/>
      <c r="L25" s="59" t="s">
        <v>23</v>
      </c>
      <c r="M25" s="59" t="s">
        <v>24</v>
      </c>
      <c r="N25" s="59" t="s">
        <v>37</v>
      </c>
      <c r="O25" s="5" t="s">
        <v>50</v>
      </c>
      <c r="P25" s="5" t="s">
        <v>44</v>
      </c>
    </row>
    <row r="26" spans="1:16" x14ac:dyDescent="0.25">
      <c r="A26" s="5">
        <v>5006</v>
      </c>
      <c r="B26" s="5" t="s">
        <v>60</v>
      </c>
      <c r="C26" s="5">
        <v>5141.1206000000002</v>
      </c>
      <c r="D26" s="5" t="s">
        <v>22</v>
      </c>
      <c r="E26" s="5" t="b">
        <v>1</v>
      </c>
      <c r="F26" s="5" t="b">
        <v>0</v>
      </c>
      <c r="G26" s="5" t="b">
        <v>0</v>
      </c>
      <c r="H26" s="5" t="b">
        <v>0</v>
      </c>
      <c r="I26" s="5" t="b">
        <v>0</v>
      </c>
      <c r="J26" s="59" t="s">
        <v>64</v>
      </c>
      <c r="K26" s="59"/>
      <c r="L26" s="59" t="s">
        <v>23</v>
      </c>
      <c r="M26" s="59" t="s">
        <v>24</v>
      </c>
      <c r="N26" s="59" t="s">
        <v>37</v>
      </c>
      <c r="O26" s="5" t="s">
        <v>50</v>
      </c>
      <c r="P26" s="5" t="s">
        <v>44</v>
      </c>
    </row>
    <row r="27" spans="1:16" x14ac:dyDescent="0.25">
      <c r="A27" s="5">
        <v>5006</v>
      </c>
      <c r="B27" s="5" t="s">
        <v>60</v>
      </c>
      <c r="C27" s="5">
        <v>5141.1206000000002</v>
      </c>
      <c r="D27" s="5" t="s">
        <v>22</v>
      </c>
      <c r="E27" s="5" t="b">
        <v>1</v>
      </c>
      <c r="F27" s="5" t="b">
        <v>0</v>
      </c>
      <c r="G27" s="5" t="b">
        <v>0</v>
      </c>
      <c r="H27" s="5" t="b">
        <v>0</v>
      </c>
      <c r="I27" s="5" t="b">
        <v>0</v>
      </c>
      <c r="J27" s="59" t="s">
        <v>65</v>
      </c>
      <c r="K27" s="59"/>
      <c r="L27" s="59" t="s">
        <v>23</v>
      </c>
      <c r="M27" s="59" t="s">
        <v>24</v>
      </c>
      <c r="N27" s="59" t="s">
        <v>37</v>
      </c>
      <c r="O27" s="5" t="s">
        <v>50</v>
      </c>
      <c r="P27" s="5" t="s">
        <v>44</v>
      </c>
    </row>
    <row r="28" spans="1:16" x14ac:dyDescent="0.25">
      <c r="A28" s="5">
        <v>5006</v>
      </c>
      <c r="B28" s="5" t="s">
        <v>60</v>
      </c>
      <c r="C28" s="5">
        <v>5141.1206000000002</v>
      </c>
      <c r="D28" s="5" t="s">
        <v>22</v>
      </c>
      <c r="E28" s="5" t="b">
        <v>1</v>
      </c>
      <c r="F28" s="5" t="b">
        <v>0</v>
      </c>
      <c r="G28" s="5" t="b">
        <v>0</v>
      </c>
      <c r="H28" s="5" t="b">
        <v>0</v>
      </c>
      <c r="I28" s="5" t="b">
        <v>0</v>
      </c>
      <c r="J28" s="59" t="s">
        <v>66</v>
      </c>
      <c r="K28" s="59"/>
      <c r="L28" s="59" t="s">
        <v>23</v>
      </c>
      <c r="M28" s="59" t="s">
        <v>24</v>
      </c>
      <c r="N28" s="59" t="s">
        <v>37</v>
      </c>
      <c r="O28" s="5" t="s">
        <v>50</v>
      </c>
      <c r="P28" s="5" t="s">
        <v>44</v>
      </c>
    </row>
    <row r="29" spans="1:16" x14ac:dyDescent="0.25">
      <c r="A29" s="5">
        <v>5006</v>
      </c>
      <c r="B29" s="5" t="s">
        <v>60</v>
      </c>
      <c r="C29" s="5">
        <v>5141.1206000000002</v>
      </c>
      <c r="D29" s="5" t="s">
        <v>22</v>
      </c>
      <c r="E29" s="5" t="b">
        <v>1</v>
      </c>
      <c r="F29" s="5" t="b">
        <v>0</v>
      </c>
      <c r="G29" s="5" t="b">
        <v>0</v>
      </c>
      <c r="H29" s="5" t="b">
        <v>0</v>
      </c>
      <c r="I29" s="5" t="b">
        <v>0</v>
      </c>
      <c r="J29" s="59" t="s">
        <v>67</v>
      </c>
      <c r="K29" s="59"/>
      <c r="L29" s="59" t="s">
        <v>23</v>
      </c>
      <c r="M29" s="59" t="s">
        <v>24</v>
      </c>
      <c r="N29" s="59" t="s">
        <v>37</v>
      </c>
      <c r="O29" s="5" t="s">
        <v>50</v>
      </c>
      <c r="P29" s="5" t="s">
        <v>44</v>
      </c>
    </row>
    <row r="30" spans="1:16" x14ac:dyDescent="0.25">
      <c r="A30" s="5">
        <v>5006</v>
      </c>
      <c r="B30" s="5" t="s">
        <v>60</v>
      </c>
      <c r="C30" s="5">
        <v>5141.1206000000002</v>
      </c>
      <c r="D30" s="5" t="s">
        <v>22</v>
      </c>
      <c r="E30" s="5" t="b">
        <v>1</v>
      </c>
      <c r="F30" s="5" t="b">
        <v>0</v>
      </c>
      <c r="G30" s="5" t="b">
        <v>0</v>
      </c>
      <c r="H30" s="5" t="b">
        <v>0</v>
      </c>
      <c r="I30" s="5" t="b">
        <v>0</v>
      </c>
      <c r="J30" s="59" t="s">
        <v>68</v>
      </c>
      <c r="K30" s="59"/>
      <c r="L30" s="59" t="s">
        <v>23</v>
      </c>
      <c r="M30" s="59" t="s">
        <v>24</v>
      </c>
      <c r="N30" s="59" t="s">
        <v>37</v>
      </c>
      <c r="O30" s="5" t="s">
        <v>50</v>
      </c>
      <c r="P30" s="5" t="s">
        <v>44</v>
      </c>
    </row>
    <row r="31" spans="1:16" x14ac:dyDescent="0.25">
      <c r="A31" s="5">
        <v>5006</v>
      </c>
      <c r="B31" s="5" t="s">
        <v>60</v>
      </c>
      <c r="C31" s="5">
        <v>5141.1206000000002</v>
      </c>
      <c r="D31" s="5" t="s">
        <v>22</v>
      </c>
      <c r="E31" s="5" t="b">
        <v>1</v>
      </c>
      <c r="F31" s="5" t="b">
        <v>0</v>
      </c>
      <c r="G31" s="5" t="b">
        <v>0</v>
      </c>
      <c r="H31" s="5" t="b">
        <v>0</v>
      </c>
      <c r="I31" s="5" t="b">
        <v>0</v>
      </c>
      <c r="J31" s="59" t="s">
        <v>69</v>
      </c>
      <c r="K31" s="59"/>
      <c r="L31" s="59" t="s">
        <v>23</v>
      </c>
      <c r="M31" s="59" t="s">
        <v>24</v>
      </c>
      <c r="N31" s="59" t="s">
        <v>37</v>
      </c>
      <c r="O31" s="5" t="s">
        <v>50</v>
      </c>
      <c r="P31" s="5" t="s">
        <v>44</v>
      </c>
    </row>
    <row r="32" spans="1:16" x14ac:dyDescent="0.25">
      <c r="A32" s="5">
        <v>5006</v>
      </c>
      <c r="B32" s="5" t="s">
        <v>60</v>
      </c>
      <c r="C32" s="5">
        <v>5141.1206000000002</v>
      </c>
      <c r="D32" s="5" t="s">
        <v>22</v>
      </c>
      <c r="E32" s="5" t="b">
        <v>1</v>
      </c>
      <c r="F32" s="5" t="b">
        <v>0</v>
      </c>
      <c r="G32" s="5" t="b">
        <v>0</v>
      </c>
      <c r="H32" s="5" t="b">
        <v>0</v>
      </c>
      <c r="I32" s="5" t="b">
        <v>0</v>
      </c>
      <c r="J32" s="59" t="s">
        <v>70</v>
      </c>
      <c r="K32" s="59"/>
      <c r="L32" s="59" t="s">
        <v>23</v>
      </c>
      <c r="M32" s="59" t="s">
        <v>24</v>
      </c>
      <c r="N32" s="59" t="s">
        <v>37</v>
      </c>
      <c r="O32" s="5" t="s">
        <v>50</v>
      </c>
      <c r="P32" s="5" t="s">
        <v>44</v>
      </c>
    </row>
    <row r="33" spans="1:16" x14ac:dyDescent="0.25">
      <c r="A33" s="5">
        <v>5006</v>
      </c>
      <c r="B33" s="5" t="s">
        <v>60</v>
      </c>
      <c r="C33" s="5">
        <v>5141.1206000000002</v>
      </c>
      <c r="D33" s="5" t="s">
        <v>22</v>
      </c>
      <c r="E33" s="5" t="b">
        <v>1</v>
      </c>
      <c r="F33" s="5" t="b">
        <v>0</v>
      </c>
      <c r="G33" s="5" t="b">
        <v>0</v>
      </c>
      <c r="H33" s="5" t="b">
        <v>0</v>
      </c>
      <c r="I33" s="5" t="b">
        <v>0</v>
      </c>
      <c r="J33" s="59" t="s">
        <v>71</v>
      </c>
      <c r="K33" s="59"/>
      <c r="L33" s="59" t="s">
        <v>23</v>
      </c>
      <c r="M33" s="59" t="s">
        <v>24</v>
      </c>
      <c r="N33" s="59" t="s">
        <v>37</v>
      </c>
      <c r="O33" s="5" t="s">
        <v>50</v>
      </c>
      <c r="P33" s="5" t="s">
        <v>44</v>
      </c>
    </row>
    <row r="34" spans="1:16" x14ac:dyDescent="0.25">
      <c r="A34" s="5">
        <v>5006</v>
      </c>
      <c r="B34" s="5" t="s">
        <v>60</v>
      </c>
      <c r="C34" s="5">
        <v>5141.1206000000002</v>
      </c>
      <c r="D34" s="5" t="s">
        <v>22</v>
      </c>
      <c r="E34" s="5" t="b">
        <v>1</v>
      </c>
      <c r="F34" s="5" t="b">
        <v>0</v>
      </c>
      <c r="G34" s="5" t="b">
        <v>0</v>
      </c>
      <c r="H34" s="5" t="b">
        <v>0</v>
      </c>
      <c r="I34" s="5" t="b">
        <v>0</v>
      </c>
      <c r="J34" s="59" t="s">
        <v>72</v>
      </c>
      <c r="K34" s="59"/>
      <c r="L34" s="59" t="s">
        <v>23</v>
      </c>
      <c r="M34" s="59" t="s">
        <v>24</v>
      </c>
      <c r="N34" s="59" t="s">
        <v>37</v>
      </c>
      <c r="O34" s="5" t="s">
        <v>50</v>
      </c>
      <c r="P34" s="5" t="s">
        <v>44</v>
      </c>
    </row>
    <row r="35" spans="1:16" x14ac:dyDescent="0.25">
      <c r="A35" s="5">
        <v>5006</v>
      </c>
      <c r="B35" s="5" t="s">
        <v>60</v>
      </c>
      <c r="C35" s="5">
        <v>5141.1206000000002</v>
      </c>
      <c r="D35" s="5" t="s">
        <v>22</v>
      </c>
      <c r="E35" s="5" t="b">
        <v>1</v>
      </c>
      <c r="F35" s="5" t="b">
        <v>0</v>
      </c>
      <c r="G35" s="5" t="b">
        <v>0</v>
      </c>
      <c r="H35" s="5" t="b">
        <v>0</v>
      </c>
      <c r="I35" s="5" t="b">
        <v>0</v>
      </c>
      <c r="J35" s="59" t="s">
        <v>73</v>
      </c>
      <c r="K35" s="59"/>
      <c r="L35" s="59" t="s">
        <v>23</v>
      </c>
      <c r="M35" s="59" t="s">
        <v>24</v>
      </c>
      <c r="N35" s="59" t="s">
        <v>37</v>
      </c>
      <c r="O35" s="5" t="s">
        <v>50</v>
      </c>
      <c r="P35" s="5" t="s">
        <v>44</v>
      </c>
    </row>
    <row r="36" spans="1:16" x14ac:dyDescent="0.25">
      <c r="A36" s="5">
        <v>5007</v>
      </c>
      <c r="B36" s="5" t="s">
        <v>74</v>
      </c>
      <c r="C36" s="5">
        <v>5415.7768999999898</v>
      </c>
      <c r="D36" s="5" t="s">
        <v>22</v>
      </c>
      <c r="E36" s="5" t="b">
        <v>1</v>
      </c>
      <c r="F36" s="5" t="b">
        <v>0</v>
      </c>
      <c r="G36" s="5" t="b">
        <v>0</v>
      </c>
      <c r="H36" s="5" t="b">
        <v>0</v>
      </c>
      <c r="I36" s="5" t="b">
        <v>0</v>
      </c>
      <c r="J36" s="59" t="s">
        <v>75</v>
      </c>
      <c r="K36" s="59"/>
      <c r="L36" s="59" t="s">
        <v>23</v>
      </c>
      <c r="M36" s="59" t="s">
        <v>24</v>
      </c>
      <c r="N36" s="59" t="s">
        <v>37</v>
      </c>
      <c r="O36" s="5" t="s">
        <v>50</v>
      </c>
      <c r="P36" s="5" t="s">
        <v>44</v>
      </c>
    </row>
    <row r="37" spans="1:16" x14ac:dyDescent="0.25">
      <c r="A37" s="5">
        <v>5007</v>
      </c>
      <c r="B37" s="5" t="s">
        <v>74</v>
      </c>
      <c r="C37" s="5">
        <v>5415.7768999999898</v>
      </c>
      <c r="D37" s="5" t="s">
        <v>22</v>
      </c>
      <c r="E37" s="5" t="b">
        <v>1</v>
      </c>
      <c r="F37" s="5" t="b">
        <v>0</v>
      </c>
      <c r="G37" s="5" t="b">
        <v>0</v>
      </c>
      <c r="H37" s="5" t="b">
        <v>0</v>
      </c>
      <c r="I37" s="5" t="b">
        <v>0</v>
      </c>
      <c r="J37" s="59" t="s">
        <v>76</v>
      </c>
      <c r="K37" s="59"/>
      <c r="L37" s="59" t="s">
        <v>23</v>
      </c>
      <c r="M37" s="59" t="s">
        <v>24</v>
      </c>
      <c r="N37" s="59" t="s">
        <v>37</v>
      </c>
      <c r="O37" s="5" t="s">
        <v>50</v>
      </c>
      <c r="P37" s="5" t="s">
        <v>44</v>
      </c>
    </row>
    <row r="38" spans="1:16" x14ac:dyDescent="0.25">
      <c r="A38" s="5">
        <v>5007</v>
      </c>
      <c r="B38" s="5" t="s">
        <v>74</v>
      </c>
      <c r="C38" s="5">
        <v>5415.7768999999898</v>
      </c>
      <c r="D38" s="5" t="s">
        <v>22</v>
      </c>
      <c r="E38" s="5" t="b">
        <v>1</v>
      </c>
      <c r="F38" s="5" t="b">
        <v>0</v>
      </c>
      <c r="G38" s="5" t="b">
        <v>0</v>
      </c>
      <c r="H38" s="5" t="b">
        <v>0</v>
      </c>
      <c r="I38" s="5" t="b">
        <v>0</v>
      </c>
      <c r="J38" s="59" t="s">
        <v>77</v>
      </c>
      <c r="K38" s="59"/>
      <c r="L38" s="59" t="s">
        <v>23</v>
      </c>
      <c r="M38" s="59" t="s">
        <v>24</v>
      </c>
      <c r="N38" s="59" t="s">
        <v>37</v>
      </c>
      <c r="O38" s="5" t="s">
        <v>50</v>
      </c>
      <c r="P38" s="5" t="s">
        <v>44</v>
      </c>
    </row>
    <row r="39" spans="1:16" x14ac:dyDescent="0.25">
      <c r="A39" s="5">
        <v>5007</v>
      </c>
      <c r="B39" s="5" t="s">
        <v>74</v>
      </c>
      <c r="C39" s="5">
        <v>5415.7768999999898</v>
      </c>
      <c r="D39" s="5" t="s">
        <v>22</v>
      </c>
      <c r="E39" s="5" t="b">
        <v>1</v>
      </c>
      <c r="F39" s="5" t="b">
        <v>0</v>
      </c>
      <c r="G39" s="5" t="b">
        <v>0</v>
      </c>
      <c r="H39" s="5" t="b">
        <v>0</v>
      </c>
      <c r="I39" s="5" t="b">
        <v>0</v>
      </c>
      <c r="J39" s="59" t="s">
        <v>78</v>
      </c>
      <c r="K39" s="59"/>
      <c r="L39" s="59" t="s">
        <v>23</v>
      </c>
      <c r="M39" s="59" t="s">
        <v>24</v>
      </c>
      <c r="N39" s="59" t="s">
        <v>37</v>
      </c>
      <c r="O39" s="5" t="s">
        <v>50</v>
      </c>
      <c r="P39" s="5" t="s">
        <v>44</v>
      </c>
    </row>
    <row r="40" spans="1:16" x14ac:dyDescent="0.25">
      <c r="A40" s="5">
        <v>5007</v>
      </c>
      <c r="B40" s="5" t="s">
        <v>74</v>
      </c>
      <c r="C40" s="5">
        <v>5415.7768999999898</v>
      </c>
      <c r="D40" s="5" t="s">
        <v>22</v>
      </c>
      <c r="E40" s="5" t="b">
        <v>1</v>
      </c>
      <c r="F40" s="5" t="b">
        <v>0</v>
      </c>
      <c r="G40" s="5" t="b">
        <v>0</v>
      </c>
      <c r="H40" s="5" t="b">
        <v>0</v>
      </c>
      <c r="I40" s="5" t="b">
        <v>0</v>
      </c>
      <c r="J40" s="59" t="s">
        <v>79</v>
      </c>
      <c r="K40" s="59"/>
      <c r="L40" s="59" t="s">
        <v>23</v>
      </c>
      <c r="M40" s="59" t="s">
        <v>24</v>
      </c>
      <c r="N40" s="59" t="s">
        <v>37</v>
      </c>
      <c r="O40" s="5" t="s">
        <v>50</v>
      </c>
      <c r="P40" s="5" t="s">
        <v>44</v>
      </c>
    </row>
    <row r="41" spans="1:16" x14ac:dyDescent="0.25">
      <c r="A41" s="5">
        <v>5007</v>
      </c>
      <c r="B41" s="5" t="s">
        <v>74</v>
      </c>
      <c r="C41" s="5">
        <v>5415.7768999999898</v>
      </c>
      <c r="D41" s="5" t="s">
        <v>22</v>
      </c>
      <c r="E41" s="5" t="b">
        <v>1</v>
      </c>
      <c r="F41" s="5" t="b">
        <v>0</v>
      </c>
      <c r="G41" s="5" t="b">
        <v>0</v>
      </c>
      <c r="H41" s="5" t="b">
        <v>0</v>
      </c>
      <c r="I41" s="5" t="b">
        <v>0</v>
      </c>
      <c r="J41" s="59" t="s">
        <v>80</v>
      </c>
      <c r="K41" s="59"/>
      <c r="L41" s="59" t="s">
        <v>23</v>
      </c>
      <c r="M41" s="59" t="s">
        <v>24</v>
      </c>
      <c r="N41" s="59" t="s">
        <v>37</v>
      </c>
      <c r="O41" s="5" t="s">
        <v>50</v>
      </c>
      <c r="P41" s="5" t="s">
        <v>44</v>
      </c>
    </row>
    <row r="42" spans="1:16" x14ac:dyDescent="0.25">
      <c r="A42" s="5">
        <v>5007</v>
      </c>
      <c r="B42" s="5" t="s">
        <v>74</v>
      </c>
      <c r="C42" s="5">
        <v>5415.7768999999898</v>
      </c>
      <c r="D42" s="5" t="s">
        <v>22</v>
      </c>
      <c r="E42" s="5" t="b">
        <v>1</v>
      </c>
      <c r="F42" s="5" t="b">
        <v>0</v>
      </c>
      <c r="G42" s="5" t="b">
        <v>0</v>
      </c>
      <c r="H42" s="5" t="b">
        <v>0</v>
      </c>
      <c r="I42" s="5" t="b">
        <v>0</v>
      </c>
      <c r="J42" s="59" t="s">
        <v>81</v>
      </c>
      <c r="K42" s="59"/>
      <c r="L42" s="59" t="s">
        <v>23</v>
      </c>
      <c r="M42" s="59" t="s">
        <v>24</v>
      </c>
      <c r="N42" s="59" t="s">
        <v>37</v>
      </c>
      <c r="O42" s="5" t="s">
        <v>50</v>
      </c>
      <c r="P42" s="5" t="s">
        <v>44</v>
      </c>
    </row>
    <row r="43" spans="1:16" x14ac:dyDescent="0.25">
      <c r="A43" s="5">
        <v>5007</v>
      </c>
      <c r="B43" s="5" t="s">
        <v>74</v>
      </c>
      <c r="C43" s="5">
        <v>5415.7768999999898</v>
      </c>
      <c r="D43" s="5" t="s">
        <v>22</v>
      </c>
      <c r="E43" s="5" t="b">
        <v>1</v>
      </c>
      <c r="F43" s="5" t="b">
        <v>0</v>
      </c>
      <c r="G43" s="5" t="b">
        <v>0</v>
      </c>
      <c r="H43" s="5" t="b">
        <v>0</v>
      </c>
      <c r="I43" s="5" t="b">
        <v>0</v>
      </c>
      <c r="J43" s="59" t="s">
        <v>82</v>
      </c>
      <c r="K43" s="59"/>
      <c r="L43" s="59" t="s">
        <v>23</v>
      </c>
      <c r="M43" s="59" t="s">
        <v>24</v>
      </c>
      <c r="N43" s="59" t="s">
        <v>37</v>
      </c>
      <c r="O43" s="5" t="s">
        <v>50</v>
      </c>
      <c r="P43" s="5" t="s">
        <v>44</v>
      </c>
    </row>
    <row r="44" spans="1:16" x14ac:dyDescent="0.25">
      <c r="A44" s="5">
        <v>5007</v>
      </c>
      <c r="B44" s="5" t="s">
        <v>74</v>
      </c>
      <c r="C44" s="5">
        <v>5415.7768999999898</v>
      </c>
      <c r="D44" s="5" t="s">
        <v>22</v>
      </c>
      <c r="E44" s="5" t="b">
        <v>1</v>
      </c>
      <c r="F44" s="5" t="b">
        <v>0</v>
      </c>
      <c r="G44" s="5" t="b">
        <v>0</v>
      </c>
      <c r="H44" s="5" t="b">
        <v>0</v>
      </c>
      <c r="I44" s="5" t="b">
        <v>0</v>
      </c>
      <c r="J44" s="59" t="s">
        <v>83</v>
      </c>
      <c r="K44" s="59"/>
      <c r="L44" s="59" t="s">
        <v>23</v>
      </c>
      <c r="M44" s="59" t="s">
        <v>24</v>
      </c>
      <c r="N44" s="59" t="s">
        <v>37</v>
      </c>
      <c r="O44" s="5" t="s">
        <v>50</v>
      </c>
      <c r="P44" s="5" t="s">
        <v>44</v>
      </c>
    </row>
    <row r="45" spans="1:16" x14ac:dyDescent="0.25">
      <c r="A45" s="5">
        <v>5007</v>
      </c>
      <c r="B45" s="5" t="s">
        <v>74</v>
      </c>
      <c r="C45" s="5">
        <v>5415.7768999999898</v>
      </c>
      <c r="D45" s="5" t="s">
        <v>22</v>
      </c>
      <c r="E45" s="5" t="b">
        <v>1</v>
      </c>
      <c r="F45" s="5" t="b">
        <v>0</v>
      </c>
      <c r="G45" s="5" t="b">
        <v>0</v>
      </c>
      <c r="H45" s="5" t="b">
        <v>0</v>
      </c>
      <c r="I45" s="5" t="b">
        <v>0</v>
      </c>
      <c r="J45" s="59" t="s">
        <v>84</v>
      </c>
      <c r="K45" s="59"/>
      <c r="L45" s="59" t="s">
        <v>23</v>
      </c>
      <c r="M45" s="59" t="s">
        <v>24</v>
      </c>
      <c r="N45" s="59" t="s">
        <v>37</v>
      </c>
      <c r="O45" s="5" t="s">
        <v>50</v>
      </c>
      <c r="P45" s="5" t="s">
        <v>44</v>
      </c>
    </row>
    <row r="46" spans="1:16" x14ac:dyDescent="0.25">
      <c r="A46" s="5">
        <v>5007</v>
      </c>
      <c r="B46" s="5" t="s">
        <v>74</v>
      </c>
      <c r="C46" s="5">
        <v>5415.7768999999898</v>
      </c>
      <c r="D46" s="5" t="s">
        <v>22</v>
      </c>
      <c r="E46" s="5" t="b">
        <v>1</v>
      </c>
      <c r="F46" s="5" t="b">
        <v>0</v>
      </c>
      <c r="G46" s="5" t="b">
        <v>0</v>
      </c>
      <c r="H46" s="5" t="b">
        <v>0</v>
      </c>
      <c r="I46" s="5" t="b">
        <v>0</v>
      </c>
      <c r="J46" s="59" t="s">
        <v>85</v>
      </c>
      <c r="K46" s="59"/>
      <c r="L46" s="59" t="s">
        <v>23</v>
      </c>
      <c r="M46" s="59" t="s">
        <v>24</v>
      </c>
      <c r="N46" s="59" t="s">
        <v>37</v>
      </c>
      <c r="O46" s="5" t="s">
        <v>50</v>
      </c>
      <c r="P46" s="5" t="s">
        <v>44</v>
      </c>
    </row>
    <row r="47" spans="1:16" x14ac:dyDescent="0.25">
      <c r="A47" s="5">
        <v>5010</v>
      </c>
      <c r="B47" s="5" t="s">
        <v>86</v>
      </c>
      <c r="C47" s="5">
        <v>369.00033999999903</v>
      </c>
      <c r="D47" s="5" t="s">
        <v>87</v>
      </c>
      <c r="E47" s="5" t="b">
        <v>1</v>
      </c>
      <c r="F47" s="5" t="b">
        <v>0</v>
      </c>
      <c r="G47" s="5" t="b">
        <v>0</v>
      </c>
      <c r="H47" s="5" t="b">
        <v>0</v>
      </c>
      <c r="I47" s="5" t="b">
        <v>0</v>
      </c>
      <c r="J47" s="59" t="s">
        <v>83</v>
      </c>
      <c r="K47" s="59" t="s">
        <v>88</v>
      </c>
      <c r="L47" s="59" t="s">
        <v>33</v>
      </c>
      <c r="M47" s="59" t="s">
        <v>34</v>
      </c>
      <c r="N47" s="59" t="s">
        <v>37</v>
      </c>
      <c r="O47" s="5" t="s">
        <v>50</v>
      </c>
      <c r="P47" s="5" t="s">
        <v>44</v>
      </c>
    </row>
    <row r="48" spans="1:16" x14ac:dyDescent="0.25">
      <c r="A48" s="5">
        <v>5011</v>
      </c>
      <c r="B48" s="5" t="s">
        <v>89</v>
      </c>
      <c r="C48" s="5">
        <v>2072.1972999999898</v>
      </c>
      <c r="D48" s="5" t="s">
        <v>87</v>
      </c>
      <c r="E48" s="5" t="b">
        <v>1</v>
      </c>
      <c r="F48" s="5" t="b">
        <v>0</v>
      </c>
      <c r="G48" s="5" t="b">
        <v>0</v>
      </c>
      <c r="H48" s="5" t="b">
        <v>0</v>
      </c>
      <c r="I48" s="5" t="b">
        <v>0</v>
      </c>
      <c r="J48" s="59" t="s">
        <v>90</v>
      </c>
      <c r="K48" s="59"/>
      <c r="L48" s="59" t="s">
        <v>23</v>
      </c>
      <c r="M48" s="59" t="s">
        <v>24</v>
      </c>
      <c r="N48" s="59" t="s">
        <v>28</v>
      </c>
      <c r="O48" s="5" t="s">
        <v>468</v>
      </c>
      <c r="P48" s="5" t="s">
        <v>44</v>
      </c>
    </row>
    <row r="49" spans="1:16" x14ac:dyDescent="0.25">
      <c r="A49" s="5">
        <v>5011</v>
      </c>
      <c r="B49" s="5" t="s">
        <v>89</v>
      </c>
      <c r="C49" s="5">
        <v>2072.1972999999898</v>
      </c>
      <c r="D49" s="5" t="s">
        <v>87</v>
      </c>
      <c r="E49" s="5" t="b">
        <v>1</v>
      </c>
      <c r="F49" s="5" t="b">
        <v>0</v>
      </c>
      <c r="G49" s="5" t="b">
        <v>0</v>
      </c>
      <c r="H49" s="5" t="b">
        <v>0</v>
      </c>
      <c r="I49" s="5" t="b">
        <v>0</v>
      </c>
      <c r="J49" s="59" t="s">
        <v>82</v>
      </c>
      <c r="K49" s="59"/>
      <c r="L49" s="59" t="s">
        <v>23</v>
      </c>
      <c r="M49" s="59" t="s">
        <v>24</v>
      </c>
      <c r="N49" s="59" t="s">
        <v>28</v>
      </c>
      <c r="O49" s="5" t="s">
        <v>468</v>
      </c>
      <c r="P49" s="5" t="s">
        <v>44</v>
      </c>
    </row>
    <row r="50" spans="1:16" x14ac:dyDescent="0.25">
      <c r="A50" s="5">
        <v>5011</v>
      </c>
      <c r="B50" s="5" t="s">
        <v>89</v>
      </c>
      <c r="C50" s="5">
        <v>2072.1972999999898</v>
      </c>
      <c r="D50" s="5" t="s">
        <v>87</v>
      </c>
      <c r="E50" s="5" t="b">
        <v>1</v>
      </c>
      <c r="F50" s="5" t="b">
        <v>0</v>
      </c>
      <c r="G50" s="5" t="b">
        <v>0</v>
      </c>
      <c r="H50" s="5" t="b">
        <v>0</v>
      </c>
      <c r="I50" s="5" t="b">
        <v>0</v>
      </c>
      <c r="J50" s="59" t="s">
        <v>71</v>
      </c>
      <c r="K50" s="59"/>
      <c r="L50" s="59" t="s">
        <v>23</v>
      </c>
      <c r="M50" s="59" t="s">
        <v>24</v>
      </c>
      <c r="N50" s="59" t="s">
        <v>28</v>
      </c>
      <c r="O50" s="5" t="s">
        <v>468</v>
      </c>
      <c r="P50" s="5" t="s">
        <v>44</v>
      </c>
    </row>
    <row r="51" spans="1:16" x14ac:dyDescent="0.25">
      <c r="A51" s="5">
        <v>5011</v>
      </c>
      <c r="B51" s="5" t="s">
        <v>89</v>
      </c>
      <c r="C51" s="5">
        <v>2072.1972999999898</v>
      </c>
      <c r="D51" s="5" t="s">
        <v>87</v>
      </c>
      <c r="E51" s="5" t="b">
        <v>1</v>
      </c>
      <c r="F51" s="5" t="b">
        <v>0</v>
      </c>
      <c r="G51" s="5" t="b">
        <v>0</v>
      </c>
      <c r="H51" s="5" t="b">
        <v>0</v>
      </c>
      <c r="I51" s="5" t="b">
        <v>0</v>
      </c>
      <c r="J51" s="59" t="s">
        <v>91</v>
      </c>
      <c r="K51" s="59"/>
      <c r="L51" s="59" t="s">
        <v>23</v>
      </c>
      <c r="M51" s="59" t="s">
        <v>24</v>
      </c>
      <c r="N51" s="59" t="s">
        <v>28</v>
      </c>
      <c r="O51" s="5" t="s">
        <v>468</v>
      </c>
      <c r="P51" s="5" t="s">
        <v>44</v>
      </c>
    </row>
    <row r="52" spans="1:16" x14ac:dyDescent="0.25">
      <c r="A52" s="5">
        <v>5011</v>
      </c>
      <c r="B52" s="5" t="s">
        <v>89</v>
      </c>
      <c r="C52" s="5">
        <v>2072.1972999999898</v>
      </c>
      <c r="D52" s="5" t="s">
        <v>87</v>
      </c>
      <c r="E52" s="5" t="b">
        <v>1</v>
      </c>
      <c r="F52" s="5" t="b">
        <v>0</v>
      </c>
      <c r="G52" s="5" t="b">
        <v>0</v>
      </c>
      <c r="H52" s="5" t="b">
        <v>0</v>
      </c>
      <c r="I52" s="5" t="b">
        <v>0</v>
      </c>
      <c r="J52" s="59" t="s">
        <v>70</v>
      </c>
      <c r="K52" s="59"/>
      <c r="L52" s="59" t="s">
        <v>23</v>
      </c>
      <c r="M52" s="59" t="s">
        <v>24</v>
      </c>
      <c r="N52" s="59" t="s">
        <v>28</v>
      </c>
      <c r="O52" s="5" t="s">
        <v>468</v>
      </c>
      <c r="P52" s="5" t="s">
        <v>44</v>
      </c>
    </row>
    <row r="53" spans="1:16" x14ac:dyDescent="0.25">
      <c r="A53" s="5">
        <v>5011</v>
      </c>
      <c r="B53" s="5" t="s">
        <v>89</v>
      </c>
      <c r="C53" s="5">
        <v>2072.1972999999898</v>
      </c>
      <c r="D53" s="5" t="s">
        <v>87</v>
      </c>
      <c r="E53" s="5" t="b">
        <v>1</v>
      </c>
      <c r="F53" s="5" t="b">
        <v>0</v>
      </c>
      <c r="G53" s="5" t="b">
        <v>0</v>
      </c>
      <c r="H53" s="5" t="b">
        <v>0</v>
      </c>
      <c r="I53" s="5" t="b">
        <v>0</v>
      </c>
      <c r="J53" s="59" t="s">
        <v>92</v>
      </c>
      <c r="K53" s="59"/>
      <c r="L53" s="59" t="s">
        <v>23</v>
      </c>
      <c r="M53" s="59" t="s">
        <v>24</v>
      </c>
      <c r="N53" s="59" t="s">
        <v>28</v>
      </c>
      <c r="O53" s="5" t="s">
        <v>468</v>
      </c>
      <c r="P53" s="5" t="s">
        <v>44</v>
      </c>
    </row>
    <row r="54" spans="1:16" x14ac:dyDescent="0.25">
      <c r="A54" s="5">
        <v>5011</v>
      </c>
      <c r="B54" s="5" t="s">
        <v>89</v>
      </c>
      <c r="C54" s="5">
        <v>2072.1972999999898</v>
      </c>
      <c r="D54" s="5" t="s">
        <v>87</v>
      </c>
      <c r="E54" s="5" t="b">
        <v>1</v>
      </c>
      <c r="F54" s="5" t="b">
        <v>0</v>
      </c>
      <c r="G54" s="5" t="b">
        <v>0</v>
      </c>
      <c r="H54" s="5" t="b">
        <v>0</v>
      </c>
      <c r="I54" s="5" t="b">
        <v>0</v>
      </c>
      <c r="J54" s="59" t="s">
        <v>68</v>
      </c>
      <c r="K54" s="59"/>
      <c r="L54" s="59" t="s">
        <v>23</v>
      </c>
      <c r="M54" s="59" t="s">
        <v>24</v>
      </c>
      <c r="N54" s="59" t="s">
        <v>28</v>
      </c>
      <c r="O54" s="5" t="s">
        <v>468</v>
      </c>
      <c r="P54" s="5" t="s">
        <v>44</v>
      </c>
    </row>
    <row r="55" spans="1:16" x14ac:dyDescent="0.25">
      <c r="A55" s="5">
        <v>5011</v>
      </c>
      <c r="B55" s="5" t="s">
        <v>89</v>
      </c>
      <c r="C55" s="5">
        <v>2072.1972999999898</v>
      </c>
      <c r="D55" s="5" t="s">
        <v>87</v>
      </c>
      <c r="E55" s="5" t="b">
        <v>1</v>
      </c>
      <c r="F55" s="5" t="b">
        <v>0</v>
      </c>
      <c r="G55" s="5" t="b">
        <v>0</v>
      </c>
      <c r="H55" s="5" t="b">
        <v>0</v>
      </c>
      <c r="I55" s="5" t="b">
        <v>0</v>
      </c>
      <c r="J55" s="59" t="s">
        <v>93</v>
      </c>
      <c r="K55" s="59"/>
      <c r="L55" s="59" t="s">
        <v>23</v>
      </c>
      <c r="M55" s="59" t="s">
        <v>24</v>
      </c>
      <c r="N55" s="59" t="s">
        <v>28</v>
      </c>
      <c r="O55" s="5" t="s">
        <v>468</v>
      </c>
      <c r="P55" s="5" t="s">
        <v>44</v>
      </c>
    </row>
    <row r="56" spans="1:16" x14ac:dyDescent="0.25">
      <c r="A56" s="5">
        <v>5011</v>
      </c>
      <c r="B56" s="5" t="s">
        <v>89</v>
      </c>
      <c r="C56" s="5">
        <v>2072.1972999999898</v>
      </c>
      <c r="D56" s="5" t="s">
        <v>87</v>
      </c>
      <c r="E56" s="5" t="b">
        <v>1</v>
      </c>
      <c r="F56" s="5" t="b">
        <v>0</v>
      </c>
      <c r="G56" s="5" t="b">
        <v>0</v>
      </c>
      <c r="H56" s="5" t="b">
        <v>0</v>
      </c>
      <c r="I56" s="5" t="b">
        <v>0</v>
      </c>
      <c r="J56" s="59" t="s">
        <v>94</v>
      </c>
      <c r="K56" s="59"/>
      <c r="L56" s="59" t="s">
        <v>23</v>
      </c>
      <c r="M56" s="59" t="s">
        <v>24</v>
      </c>
      <c r="N56" s="59" t="s">
        <v>28</v>
      </c>
      <c r="O56" s="5" t="s">
        <v>468</v>
      </c>
      <c r="P56" s="5" t="s">
        <v>44</v>
      </c>
    </row>
    <row r="57" spans="1:16" x14ac:dyDescent="0.25">
      <c r="A57" s="5">
        <v>5011</v>
      </c>
      <c r="B57" s="5" t="s">
        <v>89</v>
      </c>
      <c r="C57" s="5">
        <v>2072.1972999999898</v>
      </c>
      <c r="D57" s="5" t="s">
        <v>87</v>
      </c>
      <c r="E57" s="5" t="b">
        <v>1</v>
      </c>
      <c r="F57" s="5" t="b">
        <v>0</v>
      </c>
      <c r="G57" s="5" t="b">
        <v>0</v>
      </c>
      <c r="H57" s="5" t="b">
        <v>0</v>
      </c>
      <c r="I57" s="5" t="b">
        <v>0</v>
      </c>
      <c r="J57" s="59" t="s">
        <v>95</v>
      </c>
      <c r="K57" s="59"/>
      <c r="L57" s="59" t="s">
        <v>23</v>
      </c>
      <c r="M57" s="59" t="s">
        <v>24</v>
      </c>
      <c r="N57" s="59" t="s">
        <v>28</v>
      </c>
      <c r="O57" s="5" t="s">
        <v>468</v>
      </c>
      <c r="P57" s="5" t="s">
        <v>44</v>
      </c>
    </row>
    <row r="58" spans="1:16" x14ac:dyDescent="0.25">
      <c r="A58" s="5">
        <v>5011</v>
      </c>
      <c r="B58" s="5" t="s">
        <v>89</v>
      </c>
      <c r="C58" s="5">
        <v>2072.1972999999898</v>
      </c>
      <c r="D58" s="5" t="s">
        <v>87</v>
      </c>
      <c r="E58" s="5" t="b">
        <v>1</v>
      </c>
      <c r="F58" s="5" t="b">
        <v>0</v>
      </c>
      <c r="G58" s="5" t="b">
        <v>0</v>
      </c>
      <c r="H58" s="5" t="b">
        <v>0</v>
      </c>
      <c r="I58" s="5" t="b">
        <v>0</v>
      </c>
      <c r="J58" s="59" t="s">
        <v>96</v>
      </c>
      <c r="K58" s="59"/>
      <c r="L58" s="59" t="s">
        <v>23</v>
      </c>
      <c r="M58" s="59" t="s">
        <v>24</v>
      </c>
      <c r="N58" s="59" t="s">
        <v>28</v>
      </c>
      <c r="O58" s="5" t="s">
        <v>468</v>
      </c>
      <c r="P58" s="5" t="s">
        <v>44</v>
      </c>
    </row>
    <row r="59" spans="1:16" x14ac:dyDescent="0.25">
      <c r="A59" s="5">
        <v>5011</v>
      </c>
      <c r="B59" s="5" t="s">
        <v>89</v>
      </c>
      <c r="C59" s="5">
        <v>2072.1972999999898</v>
      </c>
      <c r="D59" s="5" t="s">
        <v>87</v>
      </c>
      <c r="E59" s="5" t="b">
        <v>1</v>
      </c>
      <c r="F59" s="5" t="b">
        <v>0</v>
      </c>
      <c r="G59" s="5" t="b">
        <v>0</v>
      </c>
      <c r="H59" s="5" t="b">
        <v>0</v>
      </c>
      <c r="I59" s="5" t="b">
        <v>0</v>
      </c>
      <c r="J59" s="59" t="s">
        <v>97</v>
      </c>
      <c r="K59" s="59"/>
      <c r="L59" s="59" t="s">
        <v>23</v>
      </c>
      <c r="M59" s="59" t="s">
        <v>24</v>
      </c>
      <c r="N59" s="59" t="s">
        <v>28</v>
      </c>
      <c r="O59" s="5" t="s">
        <v>468</v>
      </c>
      <c r="P59" s="5" t="s">
        <v>44</v>
      </c>
    </row>
    <row r="60" spans="1:16" x14ac:dyDescent="0.25">
      <c r="A60" s="5">
        <v>5012</v>
      </c>
      <c r="B60" s="5" t="s">
        <v>98</v>
      </c>
      <c r="C60" s="5">
        <v>564.28399999999897</v>
      </c>
      <c r="D60" s="5" t="s">
        <v>41</v>
      </c>
      <c r="E60" s="5" t="b">
        <v>1</v>
      </c>
      <c r="F60" s="5" t="b">
        <v>0</v>
      </c>
      <c r="G60" s="5" t="b">
        <v>0</v>
      </c>
      <c r="H60" s="5" t="b">
        <v>0</v>
      </c>
      <c r="I60" s="5" t="b">
        <v>1</v>
      </c>
      <c r="J60" s="59" t="s">
        <v>99</v>
      </c>
      <c r="K60" s="59" t="s">
        <v>100</v>
      </c>
      <c r="L60" s="59" t="s">
        <v>33</v>
      </c>
      <c r="M60" s="59" t="s">
        <v>34</v>
      </c>
      <c r="N60" s="59" t="s">
        <v>28</v>
      </c>
      <c r="O60" s="5" t="s">
        <v>468</v>
      </c>
      <c r="P60" s="5" t="s">
        <v>44</v>
      </c>
    </row>
    <row r="61" spans="1:16" x14ac:dyDescent="0.25">
      <c r="A61" s="5">
        <v>5012</v>
      </c>
      <c r="B61" s="5" t="s">
        <v>98</v>
      </c>
      <c r="C61" s="5">
        <v>564.28399999999897</v>
      </c>
      <c r="D61" s="5" t="s">
        <v>41</v>
      </c>
      <c r="E61" s="5" t="b">
        <v>1</v>
      </c>
      <c r="F61" s="5" t="b">
        <v>0</v>
      </c>
      <c r="G61" s="5" t="b">
        <v>0</v>
      </c>
      <c r="H61" s="5" t="b">
        <v>0</v>
      </c>
      <c r="I61" s="5" t="b">
        <v>1</v>
      </c>
      <c r="J61" s="59" t="s">
        <v>101</v>
      </c>
      <c r="K61" s="59" t="s">
        <v>102</v>
      </c>
      <c r="L61" s="59" t="s">
        <v>33</v>
      </c>
      <c r="M61" s="59" t="s">
        <v>34</v>
      </c>
      <c r="N61" s="59" t="s">
        <v>28</v>
      </c>
      <c r="O61" s="5" t="s">
        <v>468</v>
      </c>
      <c r="P61" s="5" t="s">
        <v>44</v>
      </c>
    </row>
    <row r="62" spans="1:16" x14ac:dyDescent="0.25">
      <c r="A62" s="5">
        <v>5012</v>
      </c>
      <c r="B62" s="5" t="s">
        <v>98</v>
      </c>
      <c r="C62" s="5">
        <v>564.28399999999897</v>
      </c>
      <c r="D62" s="5" t="s">
        <v>41</v>
      </c>
      <c r="E62" s="5" t="b">
        <v>1</v>
      </c>
      <c r="F62" s="5" t="b">
        <v>0</v>
      </c>
      <c r="G62" s="5" t="b">
        <v>0</v>
      </c>
      <c r="H62" s="5" t="b">
        <v>0</v>
      </c>
      <c r="I62" s="5" t="b">
        <v>1</v>
      </c>
      <c r="J62" s="59" t="s">
        <v>101</v>
      </c>
      <c r="K62" s="59" t="s">
        <v>103</v>
      </c>
      <c r="L62" s="59" t="s">
        <v>33</v>
      </c>
      <c r="M62" s="59" t="s">
        <v>34</v>
      </c>
      <c r="N62" s="59" t="s">
        <v>28</v>
      </c>
      <c r="O62" s="5" t="s">
        <v>468</v>
      </c>
      <c r="P62" s="5" t="s">
        <v>44</v>
      </c>
    </row>
    <row r="63" spans="1:16" x14ac:dyDescent="0.25">
      <c r="A63" s="5">
        <v>5012</v>
      </c>
      <c r="B63" s="5" t="s">
        <v>98</v>
      </c>
      <c r="C63" s="5">
        <v>564.28399999999897</v>
      </c>
      <c r="D63" s="5" t="s">
        <v>41</v>
      </c>
      <c r="E63" s="5" t="b">
        <v>1</v>
      </c>
      <c r="F63" s="5" t="b">
        <v>0</v>
      </c>
      <c r="G63" s="5" t="b">
        <v>0</v>
      </c>
      <c r="H63" s="5" t="b">
        <v>0</v>
      </c>
      <c r="I63" s="5" t="b">
        <v>1</v>
      </c>
      <c r="J63" s="59" t="s">
        <v>104</v>
      </c>
      <c r="K63" s="59" t="s">
        <v>105</v>
      </c>
      <c r="L63" s="59" t="s">
        <v>33</v>
      </c>
      <c r="M63" s="59" t="s">
        <v>34</v>
      </c>
      <c r="N63" s="59" t="s">
        <v>28</v>
      </c>
      <c r="O63" s="5" t="s">
        <v>468</v>
      </c>
      <c r="P63" s="5" t="s">
        <v>44</v>
      </c>
    </row>
    <row r="64" spans="1:16" ht="120" x14ac:dyDescent="0.25">
      <c r="A64" s="7">
        <v>5013</v>
      </c>
      <c r="B64" s="7" t="s">
        <v>106</v>
      </c>
      <c r="C64" s="5">
        <v>538.89135999999905</v>
      </c>
      <c r="D64" s="7" t="s">
        <v>41</v>
      </c>
      <c r="E64" s="7" t="b">
        <v>1</v>
      </c>
      <c r="F64" s="7" t="b">
        <v>0</v>
      </c>
      <c r="G64" s="7" t="b">
        <v>0</v>
      </c>
      <c r="H64" s="7" t="b">
        <v>0</v>
      </c>
      <c r="I64" s="7" t="b">
        <v>1</v>
      </c>
      <c r="J64" s="59" t="s">
        <v>107</v>
      </c>
      <c r="K64" s="59" t="s">
        <v>108</v>
      </c>
      <c r="L64" s="59"/>
      <c r="M64" s="59"/>
      <c r="N64" s="59" t="s">
        <v>111</v>
      </c>
      <c r="O64" s="8" t="s">
        <v>109</v>
      </c>
      <c r="P64" s="8" t="s">
        <v>110</v>
      </c>
    </row>
    <row r="65" spans="1:16" x14ac:dyDescent="0.25">
      <c r="A65" s="5">
        <v>5013</v>
      </c>
      <c r="B65" s="5" t="s">
        <v>106</v>
      </c>
      <c r="C65" s="5">
        <v>538.89135999999905</v>
      </c>
      <c r="D65" s="5" t="s">
        <v>41</v>
      </c>
      <c r="E65" s="5" t="b">
        <v>1</v>
      </c>
      <c r="F65" s="5" t="b">
        <v>0</v>
      </c>
      <c r="G65" s="5" t="b">
        <v>0</v>
      </c>
      <c r="H65" s="5" t="b">
        <v>0</v>
      </c>
      <c r="I65" s="5" t="b">
        <v>1</v>
      </c>
      <c r="J65" s="59" t="s">
        <v>114</v>
      </c>
      <c r="K65" s="59" t="s">
        <v>115</v>
      </c>
      <c r="L65" s="59" t="s">
        <v>112</v>
      </c>
      <c r="M65" s="59" t="s">
        <v>113</v>
      </c>
      <c r="N65" s="59" t="s">
        <v>111</v>
      </c>
      <c r="O65" s="5" t="s">
        <v>252</v>
      </c>
      <c r="P65" s="5" t="s">
        <v>116</v>
      </c>
    </row>
    <row r="66" spans="1:16" ht="120" x14ac:dyDescent="0.25">
      <c r="A66" s="5">
        <v>5013</v>
      </c>
      <c r="B66" s="5" t="s">
        <v>106</v>
      </c>
      <c r="C66" s="5">
        <v>538.89135999999905</v>
      </c>
      <c r="D66" s="5" t="s">
        <v>41</v>
      </c>
      <c r="E66" s="5" t="b">
        <v>1</v>
      </c>
      <c r="F66" s="5" t="b">
        <v>0</v>
      </c>
      <c r="G66" s="5" t="b">
        <v>0</v>
      </c>
      <c r="H66" s="5" t="b">
        <v>0</v>
      </c>
      <c r="I66" s="5" t="b">
        <v>1</v>
      </c>
      <c r="J66" s="59" t="s">
        <v>117</v>
      </c>
      <c r="K66" s="59" t="s">
        <v>118</v>
      </c>
      <c r="L66" s="59" t="s">
        <v>112</v>
      </c>
      <c r="M66" s="59" t="s">
        <v>113</v>
      </c>
      <c r="N66" s="60" t="s">
        <v>111</v>
      </c>
      <c r="O66" s="8" t="s">
        <v>471</v>
      </c>
      <c r="P66" s="8" t="s">
        <v>469</v>
      </c>
    </row>
    <row r="67" spans="1:16" ht="120" x14ac:dyDescent="0.25">
      <c r="A67" s="5">
        <v>5013</v>
      </c>
      <c r="B67" s="5" t="s">
        <v>106</v>
      </c>
      <c r="C67" s="5">
        <v>538.89135999999905</v>
      </c>
      <c r="D67" s="5" t="s">
        <v>41</v>
      </c>
      <c r="E67" s="5" t="b">
        <v>1</v>
      </c>
      <c r="F67" s="5" t="b">
        <v>0</v>
      </c>
      <c r="G67" s="5" t="b">
        <v>0</v>
      </c>
      <c r="H67" s="5" t="b">
        <v>0</v>
      </c>
      <c r="I67" s="5" t="b">
        <v>1</v>
      </c>
      <c r="J67" s="59" t="s">
        <v>119</v>
      </c>
      <c r="K67" s="59" t="s">
        <v>120</v>
      </c>
      <c r="L67" s="59" t="s">
        <v>112</v>
      </c>
      <c r="M67" s="59" t="s">
        <v>113</v>
      </c>
      <c r="N67" s="60" t="s">
        <v>111</v>
      </c>
      <c r="O67" s="8" t="s">
        <v>470</v>
      </c>
      <c r="P67" s="8" t="s">
        <v>469</v>
      </c>
    </row>
    <row r="68" spans="1:16" x14ac:dyDescent="0.25">
      <c r="A68" s="5">
        <v>5013</v>
      </c>
      <c r="B68" s="5" t="s">
        <v>106</v>
      </c>
      <c r="C68" s="5">
        <v>538.89135999999905</v>
      </c>
      <c r="D68" s="5" t="s">
        <v>41</v>
      </c>
      <c r="E68" s="5" t="b">
        <v>1</v>
      </c>
      <c r="F68" s="5" t="b">
        <v>0</v>
      </c>
      <c r="G68" s="5" t="b">
        <v>0</v>
      </c>
      <c r="H68" s="5" t="b">
        <v>0</v>
      </c>
      <c r="I68" s="5" t="b">
        <v>1</v>
      </c>
      <c r="J68" s="59" t="s">
        <v>121</v>
      </c>
      <c r="K68" s="59" t="s">
        <v>122</v>
      </c>
      <c r="L68" s="59" t="s">
        <v>112</v>
      </c>
      <c r="M68" s="59" t="s">
        <v>113</v>
      </c>
      <c r="N68" s="59" t="s">
        <v>111</v>
      </c>
      <c r="O68" s="5" t="s">
        <v>252</v>
      </c>
      <c r="P68" s="5" t="s">
        <v>116</v>
      </c>
    </row>
    <row r="69" spans="1:16" ht="120" x14ac:dyDescent="0.25">
      <c r="A69" s="7">
        <v>5014</v>
      </c>
      <c r="B69" s="7" t="s">
        <v>123</v>
      </c>
      <c r="C69" s="5">
        <v>484.21233999999902</v>
      </c>
      <c r="D69" s="7" t="s">
        <v>41</v>
      </c>
      <c r="E69" s="7" t="b">
        <v>1</v>
      </c>
      <c r="F69" s="7" t="b">
        <v>0</v>
      </c>
      <c r="G69" s="7" t="b">
        <v>0</v>
      </c>
      <c r="H69" s="7" t="b">
        <v>0</v>
      </c>
      <c r="I69" s="7" t="b">
        <v>1</v>
      </c>
      <c r="J69" s="59" t="s">
        <v>472</v>
      </c>
      <c r="K69" s="59" t="s">
        <v>473</v>
      </c>
      <c r="L69" s="59"/>
      <c r="M69" s="59"/>
      <c r="N69" s="59" t="s">
        <v>111</v>
      </c>
      <c r="O69" s="7" t="s">
        <v>474</v>
      </c>
      <c r="P69" s="8" t="s">
        <v>469</v>
      </c>
    </row>
    <row r="70" spans="1:16" ht="120" x14ac:dyDescent="0.25">
      <c r="A70" s="7">
        <v>5014</v>
      </c>
      <c r="B70" s="7" t="s">
        <v>123</v>
      </c>
      <c r="C70" s="5">
        <v>484.21233999999902</v>
      </c>
      <c r="D70" s="7" t="s">
        <v>41</v>
      </c>
      <c r="E70" s="7" t="b">
        <v>1</v>
      </c>
      <c r="F70" s="7" t="b">
        <v>0</v>
      </c>
      <c r="G70" s="7" t="b">
        <v>0</v>
      </c>
      <c r="H70" s="7" t="b">
        <v>0</v>
      </c>
      <c r="I70" s="7" t="b">
        <v>1</v>
      </c>
      <c r="J70" s="59" t="s">
        <v>124</v>
      </c>
      <c r="K70" s="59" t="s">
        <v>108</v>
      </c>
      <c r="L70" s="59"/>
      <c r="M70" s="59"/>
      <c r="N70" s="59" t="s">
        <v>111</v>
      </c>
      <c r="O70" s="8" t="s">
        <v>109</v>
      </c>
      <c r="P70" s="8" t="s">
        <v>110</v>
      </c>
    </row>
    <row r="71" spans="1:16" ht="120" x14ac:dyDescent="0.25">
      <c r="A71" s="7">
        <v>5015</v>
      </c>
      <c r="B71" s="7" t="s">
        <v>123</v>
      </c>
      <c r="C71" s="5">
        <v>995.66900999999905</v>
      </c>
      <c r="D71" s="7" t="s">
        <v>41</v>
      </c>
      <c r="E71" s="7" t="b">
        <v>1</v>
      </c>
      <c r="F71" s="7" t="b">
        <v>0</v>
      </c>
      <c r="G71" s="7" t="b">
        <v>0</v>
      </c>
      <c r="H71" s="7" t="b">
        <v>0</v>
      </c>
      <c r="I71" s="7" t="b">
        <v>0</v>
      </c>
      <c r="J71" s="59" t="s">
        <v>125</v>
      </c>
      <c r="K71" s="59" t="s">
        <v>126</v>
      </c>
      <c r="L71" s="59" t="s">
        <v>33</v>
      </c>
      <c r="M71" s="59"/>
      <c r="N71" s="59" t="s">
        <v>111</v>
      </c>
      <c r="O71" s="8" t="s">
        <v>127</v>
      </c>
      <c r="P71" s="8" t="s">
        <v>110</v>
      </c>
    </row>
    <row r="72" spans="1:16" x14ac:dyDescent="0.25">
      <c r="A72" s="5">
        <v>5015</v>
      </c>
      <c r="B72" s="5" t="s">
        <v>123</v>
      </c>
      <c r="C72" s="5">
        <v>995.66900999999905</v>
      </c>
      <c r="D72" s="5" t="s">
        <v>41</v>
      </c>
      <c r="E72" s="5" t="b">
        <v>1</v>
      </c>
      <c r="F72" s="5" t="b">
        <v>0</v>
      </c>
      <c r="G72" s="5" t="b">
        <v>0</v>
      </c>
      <c r="H72" s="5" t="b">
        <v>0</v>
      </c>
      <c r="I72" s="5" t="b">
        <v>0</v>
      </c>
      <c r="J72" s="59" t="s">
        <v>128</v>
      </c>
      <c r="K72" s="59" t="s">
        <v>129</v>
      </c>
      <c r="L72" s="59" t="s">
        <v>33</v>
      </c>
      <c r="M72" s="59" t="s">
        <v>34</v>
      </c>
      <c r="N72" s="59" t="s">
        <v>111</v>
      </c>
      <c r="O72" s="5" t="s">
        <v>252</v>
      </c>
      <c r="P72" s="5" t="s">
        <v>116</v>
      </c>
    </row>
    <row r="73" spans="1:16" ht="135" x14ac:dyDescent="0.25">
      <c r="A73" s="5">
        <v>5016</v>
      </c>
      <c r="B73" s="5" t="s">
        <v>130</v>
      </c>
      <c r="C73" s="5">
        <v>1955.7927999999899</v>
      </c>
      <c r="D73" s="5" t="s">
        <v>41</v>
      </c>
      <c r="E73" s="5" t="b">
        <v>1</v>
      </c>
      <c r="F73" s="5" t="b">
        <v>0</v>
      </c>
      <c r="G73" s="5" t="b">
        <v>0</v>
      </c>
      <c r="H73" s="5" t="b">
        <v>0</v>
      </c>
      <c r="I73" s="5" t="b">
        <v>0</v>
      </c>
      <c r="J73" s="59" t="s">
        <v>131</v>
      </c>
      <c r="K73" s="59" t="s">
        <v>132</v>
      </c>
      <c r="L73" s="59" t="s">
        <v>33</v>
      </c>
      <c r="M73" s="59" t="s">
        <v>34</v>
      </c>
      <c r="N73" s="59" t="s">
        <v>111</v>
      </c>
      <c r="O73" s="9" t="s">
        <v>465</v>
      </c>
      <c r="P73" s="5" t="s">
        <v>116</v>
      </c>
    </row>
    <row r="74" spans="1:16" ht="135" x14ac:dyDescent="0.25">
      <c r="A74" s="5">
        <v>5016</v>
      </c>
      <c r="B74" s="5" t="s">
        <v>133</v>
      </c>
      <c r="C74" s="5">
        <v>1955.7927999999899</v>
      </c>
      <c r="D74" s="5" t="s">
        <v>41</v>
      </c>
      <c r="E74" s="5" t="b">
        <v>1</v>
      </c>
      <c r="F74" s="5" t="b">
        <v>0</v>
      </c>
      <c r="G74" s="5" t="b">
        <v>0</v>
      </c>
      <c r="H74" s="5" t="b">
        <v>0</v>
      </c>
      <c r="I74" s="5" t="b">
        <v>0</v>
      </c>
      <c r="J74" s="59" t="s">
        <v>134</v>
      </c>
      <c r="K74" s="59" t="s">
        <v>135</v>
      </c>
      <c r="L74" s="59" t="s">
        <v>33</v>
      </c>
      <c r="M74" s="59" t="s">
        <v>34</v>
      </c>
      <c r="N74" s="59" t="s">
        <v>111</v>
      </c>
      <c r="O74" s="9" t="s">
        <v>466</v>
      </c>
      <c r="P74" s="5" t="s">
        <v>116</v>
      </c>
    </row>
    <row r="75" spans="1:16" ht="135" x14ac:dyDescent="0.25">
      <c r="A75" s="5">
        <v>5016</v>
      </c>
      <c r="B75" s="5" t="s">
        <v>136</v>
      </c>
      <c r="C75" s="5">
        <v>1955.7927999999899</v>
      </c>
      <c r="D75" s="5" t="s">
        <v>41</v>
      </c>
      <c r="E75" s="5" t="b">
        <v>1</v>
      </c>
      <c r="F75" s="5" t="b">
        <v>0</v>
      </c>
      <c r="G75" s="5" t="b">
        <v>0</v>
      </c>
      <c r="H75" s="5" t="b">
        <v>0</v>
      </c>
      <c r="I75" s="5" t="b">
        <v>0</v>
      </c>
      <c r="J75" s="59" t="s">
        <v>137</v>
      </c>
      <c r="K75" s="59" t="s">
        <v>138</v>
      </c>
      <c r="L75" s="59" t="s">
        <v>33</v>
      </c>
      <c r="M75" s="59" t="s">
        <v>34</v>
      </c>
      <c r="N75" s="59" t="s">
        <v>111</v>
      </c>
      <c r="O75" s="9" t="s">
        <v>466</v>
      </c>
      <c r="P75" s="5" t="s">
        <v>116</v>
      </c>
    </row>
    <row r="76" spans="1:16" ht="135" x14ac:dyDescent="0.25">
      <c r="A76" s="5">
        <v>5016</v>
      </c>
      <c r="B76" s="5" t="s">
        <v>139</v>
      </c>
      <c r="C76" s="5">
        <v>1955.7927999999899</v>
      </c>
      <c r="D76" s="5" t="s">
        <v>41</v>
      </c>
      <c r="E76" s="5" t="b">
        <v>1</v>
      </c>
      <c r="F76" s="5" t="b">
        <v>0</v>
      </c>
      <c r="G76" s="5" t="b">
        <v>0</v>
      </c>
      <c r="H76" s="5" t="b">
        <v>0</v>
      </c>
      <c r="I76" s="5" t="b">
        <v>0</v>
      </c>
      <c r="J76" s="59" t="s">
        <v>140</v>
      </c>
      <c r="K76" s="59" t="s">
        <v>141</v>
      </c>
      <c r="L76" s="59" t="s">
        <v>33</v>
      </c>
      <c r="M76" s="59" t="s">
        <v>34</v>
      </c>
      <c r="N76" s="59" t="s">
        <v>111</v>
      </c>
      <c r="O76" s="9" t="s">
        <v>466</v>
      </c>
      <c r="P76" s="5" t="s">
        <v>116</v>
      </c>
    </row>
    <row r="77" spans="1:16" ht="33" customHeight="1" x14ac:dyDescent="0.25">
      <c r="A77" s="5">
        <v>5016</v>
      </c>
      <c r="B77" s="5" t="s">
        <v>142</v>
      </c>
      <c r="C77" s="5">
        <v>1955.7927999999899</v>
      </c>
      <c r="D77" s="5" t="s">
        <v>41</v>
      </c>
      <c r="E77" s="5" t="b">
        <v>1</v>
      </c>
      <c r="F77" s="5" t="b">
        <v>0</v>
      </c>
      <c r="G77" s="5" t="b">
        <v>0</v>
      </c>
      <c r="H77" s="5" t="b">
        <v>0</v>
      </c>
      <c r="I77" s="5" t="b">
        <v>0</v>
      </c>
      <c r="J77" s="59" t="s">
        <v>143</v>
      </c>
      <c r="K77" s="59" t="s">
        <v>144</v>
      </c>
      <c r="L77" s="59" t="s">
        <v>33</v>
      </c>
      <c r="M77" s="59"/>
      <c r="N77" s="60" t="s">
        <v>111</v>
      </c>
      <c r="O77" s="8" t="s">
        <v>475</v>
      </c>
      <c r="P77" s="8" t="s">
        <v>469</v>
      </c>
    </row>
    <row r="78" spans="1:16" ht="29.25" customHeight="1" x14ac:dyDescent="0.25">
      <c r="A78" s="5">
        <v>5016</v>
      </c>
      <c r="B78" s="5" t="s">
        <v>145</v>
      </c>
      <c r="C78" s="5">
        <v>1955.7927999999899</v>
      </c>
      <c r="D78" s="5" t="s">
        <v>41</v>
      </c>
      <c r="E78" s="5" t="b">
        <v>1</v>
      </c>
      <c r="F78" s="5" t="b">
        <v>0</v>
      </c>
      <c r="G78" s="5" t="b">
        <v>0</v>
      </c>
      <c r="H78" s="5" t="b">
        <v>0</v>
      </c>
      <c r="I78" s="5" t="b">
        <v>0</v>
      </c>
      <c r="J78" s="59" t="s">
        <v>146</v>
      </c>
      <c r="K78" s="59" t="s">
        <v>147</v>
      </c>
      <c r="L78" s="59" t="s">
        <v>33</v>
      </c>
      <c r="M78" s="59"/>
      <c r="N78" s="60" t="s">
        <v>111</v>
      </c>
      <c r="O78" s="8" t="s">
        <v>475</v>
      </c>
      <c r="P78" s="8" t="s">
        <v>469</v>
      </c>
    </row>
    <row r="79" spans="1:16" ht="25.5" customHeight="1" x14ac:dyDescent="0.25">
      <c r="A79" s="5">
        <v>5016</v>
      </c>
      <c r="B79" s="5" t="s">
        <v>145</v>
      </c>
      <c r="C79" s="5">
        <v>1955.7927999999899</v>
      </c>
      <c r="D79" s="5" t="s">
        <v>41</v>
      </c>
      <c r="E79" s="5" t="b">
        <v>1</v>
      </c>
      <c r="F79" s="5" t="b">
        <v>0</v>
      </c>
      <c r="G79" s="5" t="b">
        <v>0</v>
      </c>
      <c r="H79" s="5" t="b">
        <v>0</v>
      </c>
      <c r="I79" s="5" t="b">
        <v>0</v>
      </c>
      <c r="J79" s="60" t="s">
        <v>152</v>
      </c>
      <c r="K79" s="60" t="s">
        <v>153</v>
      </c>
      <c r="L79" s="59"/>
      <c r="M79" s="59"/>
      <c r="N79" s="60" t="s">
        <v>111</v>
      </c>
      <c r="O79" s="8" t="s">
        <v>476</v>
      </c>
      <c r="P79" s="8" t="s">
        <v>469</v>
      </c>
    </row>
    <row r="80" spans="1:16" ht="25.5" customHeight="1" x14ac:dyDescent="0.25">
      <c r="A80" s="5">
        <v>5016</v>
      </c>
      <c r="B80" s="5" t="s">
        <v>145</v>
      </c>
      <c r="C80" s="5">
        <v>1955.7927999999899</v>
      </c>
      <c r="D80" s="5" t="s">
        <v>41</v>
      </c>
      <c r="E80" s="5" t="b">
        <v>1</v>
      </c>
      <c r="F80" s="5" t="b">
        <v>0</v>
      </c>
      <c r="G80" s="5" t="b">
        <v>0</v>
      </c>
      <c r="H80" s="5" t="b">
        <v>0</v>
      </c>
      <c r="I80" s="5" t="b">
        <v>0</v>
      </c>
      <c r="J80" s="60" t="s">
        <v>478</v>
      </c>
      <c r="K80" s="60" t="s">
        <v>477</v>
      </c>
      <c r="L80" s="59"/>
      <c r="M80" s="59"/>
      <c r="N80" s="60" t="s">
        <v>111</v>
      </c>
      <c r="O80" s="8" t="s">
        <v>475</v>
      </c>
      <c r="P80" s="8" t="s">
        <v>469</v>
      </c>
    </row>
    <row r="81" spans="1:16" ht="25.5" customHeight="1" x14ac:dyDescent="0.25">
      <c r="A81" s="5">
        <v>5016</v>
      </c>
      <c r="B81" s="5" t="s">
        <v>145</v>
      </c>
      <c r="C81" s="5">
        <v>1955.7927999999899</v>
      </c>
      <c r="D81" s="5" t="s">
        <v>41</v>
      </c>
      <c r="E81" s="5" t="b">
        <v>1</v>
      </c>
      <c r="F81" s="5" t="b">
        <v>0</v>
      </c>
      <c r="G81" s="5" t="b">
        <v>0</v>
      </c>
      <c r="H81" s="5" t="b">
        <v>0</v>
      </c>
      <c r="I81" s="5" t="b">
        <v>0</v>
      </c>
      <c r="J81" s="60" t="s">
        <v>480</v>
      </c>
      <c r="K81" s="60" t="s">
        <v>479</v>
      </c>
      <c r="L81" s="59"/>
      <c r="M81" s="59"/>
      <c r="N81" s="60" t="s">
        <v>111</v>
      </c>
      <c r="O81" s="8" t="s">
        <v>475</v>
      </c>
      <c r="P81" s="8" t="s">
        <v>469</v>
      </c>
    </row>
    <row r="82" spans="1:16" ht="25.5" customHeight="1" x14ac:dyDescent="0.25">
      <c r="A82" s="5">
        <v>5016</v>
      </c>
      <c r="B82" s="5" t="s">
        <v>145</v>
      </c>
      <c r="C82" s="5">
        <v>1955.7927999999899</v>
      </c>
      <c r="D82" s="5" t="s">
        <v>41</v>
      </c>
      <c r="E82" s="5" t="b">
        <v>1</v>
      </c>
      <c r="F82" s="5" t="b">
        <v>0</v>
      </c>
      <c r="G82" s="5" t="b">
        <v>0</v>
      </c>
      <c r="H82" s="5" t="b">
        <v>0</v>
      </c>
      <c r="I82" s="5" t="b">
        <v>0</v>
      </c>
      <c r="J82" s="60" t="s">
        <v>482</v>
      </c>
      <c r="K82" s="60" t="s">
        <v>481</v>
      </c>
      <c r="L82" s="59"/>
      <c r="M82" s="59"/>
      <c r="N82" s="60" t="s">
        <v>111</v>
      </c>
      <c r="O82" s="8" t="s">
        <v>475</v>
      </c>
      <c r="P82" s="8" t="s">
        <v>469</v>
      </c>
    </row>
    <row r="83" spans="1:16" ht="25.5" customHeight="1" x14ac:dyDescent="0.25">
      <c r="A83" s="5">
        <v>5016</v>
      </c>
      <c r="B83" s="5" t="s">
        <v>145</v>
      </c>
      <c r="C83" s="5">
        <v>1955.7927999999899</v>
      </c>
      <c r="D83" s="5" t="s">
        <v>41</v>
      </c>
      <c r="E83" s="5" t="b">
        <v>1</v>
      </c>
      <c r="F83" s="5" t="b">
        <v>0</v>
      </c>
      <c r="G83" s="5" t="b">
        <v>0</v>
      </c>
      <c r="H83" s="5" t="b">
        <v>0</v>
      </c>
      <c r="I83" s="5" t="b">
        <v>0</v>
      </c>
      <c r="J83" s="60" t="s">
        <v>484</v>
      </c>
      <c r="K83" s="60" t="s">
        <v>483</v>
      </c>
      <c r="L83" s="59"/>
      <c r="M83" s="59"/>
      <c r="N83" s="60" t="s">
        <v>111</v>
      </c>
      <c r="O83" s="8" t="s">
        <v>475</v>
      </c>
      <c r="P83" s="8" t="s">
        <v>469</v>
      </c>
    </row>
    <row r="84" spans="1:16" ht="25.5" customHeight="1" x14ac:dyDescent="0.25">
      <c r="A84" s="5">
        <v>5016</v>
      </c>
      <c r="B84" s="5" t="s">
        <v>145</v>
      </c>
      <c r="C84" s="5">
        <v>1955.7927999999899</v>
      </c>
      <c r="D84" s="5" t="s">
        <v>41</v>
      </c>
      <c r="E84" s="5" t="b">
        <v>1</v>
      </c>
      <c r="F84" s="5" t="b">
        <v>0</v>
      </c>
      <c r="G84" s="5" t="b">
        <v>0</v>
      </c>
      <c r="H84" s="5" t="b">
        <v>0</v>
      </c>
      <c r="I84" s="5" t="b">
        <v>0</v>
      </c>
      <c r="J84" s="60" t="s">
        <v>486</v>
      </c>
      <c r="K84" s="60" t="s">
        <v>485</v>
      </c>
      <c r="L84" s="59"/>
      <c r="M84" s="59"/>
      <c r="N84" s="60" t="s">
        <v>111</v>
      </c>
      <c r="O84" s="8" t="s">
        <v>475</v>
      </c>
      <c r="P84" s="8" t="s">
        <v>469</v>
      </c>
    </row>
    <row r="85" spans="1:16" ht="135" x14ac:dyDescent="0.25">
      <c r="A85" s="5">
        <v>5016</v>
      </c>
      <c r="B85" s="5" t="s">
        <v>148</v>
      </c>
      <c r="C85" s="5">
        <v>1955.7927999999899</v>
      </c>
      <c r="D85" s="5" t="s">
        <v>41</v>
      </c>
      <c r="E85" s="5" t="b">
        <v>1</v>
      </c>
      <c r="F85" s="5" t="b">
        <v>0</v>
      </c>
      <c r="G85" s="5" t="b">
        <v>0</v>
      </c>
      <c r="H85" s="5" t="b">
        <v>0</v>
      </c>
      <c r="I85" s="5" t="b">
        <v>0</v>
      </c>
      <c r="J85" s="59" t="s">
        <v>149</v>
      </c>
      <c r="K85" s="59" t="s">
        <v>150</v>
      </c>
      <c r="L85" s="59" t="s">
        <v>33</v>
      </c>
      <c r="M85" s="59" t="s">
        <v>34</v>
      </c>
      <c r="N85" s="59" t="s">
        <v>111</v>
      </c>
      <c r="O85" s="9" t="s">
        <v>466</v>
      </c>
      <c r="P85" s="5" t="s">
        <v>116</v>
      </c>
    </row>
    <row r="86" spans="1:16" ht="135" x14ac:dyDescent="0.25">
      <c r="A86" s="5">
        <v>5016</v>
      </c>
      <c r="B86" s="5" t="s">
        <v>151</v>
      </c>
      <c r="C86" s="5">
        <v>1955.7927999999899</v>
      </c>
      <c r="D86" s="5" t="s">
        <v>41</v>
      </c>
      <c r="E86" s="5" t="b">
        <v>1</v>
      </c>
      <c r="F86" s="5" t="b">
        <v>0</v>
      </c>
      <c r="G86" s="5" t="b">
        <v>0</v>
      </c>
      <c r="H86" s="5" t="b">
        <v>0</v>
      </c>
      <c r="I86" s="5" t="b">
        <v>0</v>
      </c>
      <c r="J86" s="59" t="s">
        <v>152</v>
      </c>
      <c r="K86" s="59" t="s">
        <v>153</v>
      </c>
      <c r="L86" s="59" t="s">
        <v>33</v>
      </c>
      <c r="M86" s="59" t="s">
        <v>34</v>
      </c>
      <c r="N86" s="59" t="s">
        <v>111</v>
      </c>
      <c r="O86" s="9" t="s">
        <v>466</v>
      </c>
      <c r="P86" s="5" t="s">
        <v>116</v>
      </c>
    </row>
    <row r="87" spans="1:16" ht="135" x14ac:dyDescent="0.25">
      <c r="A87" s="5">
        <v>5016</v>
      </c>
      <c r="B87" s="5" t="s">
        <v>154</v>
      </c>
      <c r="C87" s="5">
        <v>1955.7927999999899</v>
      </c>
      <c r="D87" s="5" t="s">
        <v>41</v>
      </c>
      <c r="E87" s="5" t="b">
        <v>1</v>
      </c>
      <c r="F87" s="5" t="b">
        <v>0</v>
      </c>
      <c r="G87" s="5" t="b">
        <v>0</v>
      </c>
      <c r="H87" s="5" t="b">
        <v>0</v>
      </c>
      <c r="I87" s="5" t="b">
        <v>0</v>
      </c>
      <c r="J87" s="59" t="s">
        <v>155</v>
      </c>
      <c r="K87" s="59" t="s">
        <v>156</v>
      </c>
      <c r="L87" s="59" t="s">
        <v>33</v>
      </c>
      <c r="M87" s="59" t="s">
        <v>34</v>
      </c>
      <c r="N87" s="59" t="s">
        <v>111</v>
      </c>
      <c r="O87" s="9" t="s">
        <v>466</v>
      </c>
      <c r="P87" s="5" t="s">
        <v>116</v>
      </c>
    </row>
    <row r="88" spans="1:16" ht="135" x14ac:dyDescent="0.25">
      <c r="A88" s="5">
        <v>5016</v>
      </c>
      <c r="B88" s="5" t="s">
        <v>157</v>
      </c>
      <c r="C88" s="5">
        <v>1955.7927999999899</v>
      </c>
      <c r="D88" s="5" t="s">
        <v>41</v>
      </c>
      <c r="E88" s="5" t="b">
        <v>1</v>
      </c>
      <c r="F88" s="5" t="b">
        <v>0</v>
      </c>
      <c r="G88" s="5" t="b">
        <v>0</v>
      </c>
      <c r="H88" s="5" t="b">
        <v>0</v>
      </c>
      <c r="I88" s="5" t="b">
        <v>0</v>
      </c>
      <c r="J88" s="59" t="s">
        <v>158</v>
      </c>
      <c r="K88" s="59" t="s">
        <v>159</v>
      </c>
      <c r="L88" s="59" t="s">
        <v>33</v>
      </c>
      <c r="M88" s="59" t="s">
        <v>34</v>
      </c>
      <c r="N88" s="59" t="s">
        <v>111</v>
      </c>
      <c r="O88" s="9" t="s">
        <v>466</v>
      </c>
      <c r="P88" s="5" t="s">
        <v>116</v>
      </c>
    </row>
    <row r="89" spans="1:16" ht="75" x14ac:dyDescent="0.25">
      <c r="A89" s="5">
        <v>5017</v>
      </c>
      <c r="B89" s="5" t="s">
        <v>160</v>
      </c>
      <c r="C89" s="5">
        <v>136.01021</v>
      </c>
      <c r="D89" s="5" t="s">
        <v>161</v>
      </c>
      <c r="E89" s="5" t="b">
        <v>1</v>
      </c>
      <c r="F89" s="5" t="b">
        <v>0</v>
      </c>
      <c r="G89" s="5" t="b">
        <v>0</v>
      </c>
      <c r="H89" s="5" t="b">
        <v>0</v>
      </c>
      <c r="I89" s="5" t="b">
        <v>0</v>
      </c>
      <c r="J89" s="59" t="s">
        <v>134</v>
      </c>
      <c r="K89" s="59" t="s">
        <v>135</v>
      </c>
      <c r="L89" s="59" t="s">
        <v>112</v>
      </c>
      <c r="M89" s="59" t="s">
        <v>113</v>
      </c>
      <c r="N89" s="59" t="s">
        <v>37</v>
      </c>
      <c r="O89" s="9" t="s">
        <v>162</v>
      </c>
      <c r="P89" s="5" t="s">
        <v>116</v>
      </c>
    </row>
    <row r="90" spans="1:16" ht="75" x14ac:dyDescent="0.25">
      <c r="A90" s="5">
        <v>5017</v>
      </c>
      <c r="B90" s="5" t="s">
        <v>160</v>
      </c>
      <c r="C90" s="5">
        <v>136.01021</v>
      </c>
      <c r="D90" s="5" t="s">
        <v>161</v>
      </c>
      <c r="E90" s="5" t="b">
        <v>1</v>
      </c>
      <c r="F90" s="5" t="b">
        <v>0</v>
      </c>
      <c r="G90" s="5" t="b">
        <v>0</v>
      </c>
      <c r="H90" s="5" t="b">
        <v>0</v>
      </c>
      <c r="I90" s="5" t="b">
        <v>0</v>
      </c>
      <c r="J90" s="59" t="s">
        <v>137</v>
      </c>
      <c r="K90" s="59" t="s">
        <v>138</v>
      </c>
      <c r="L90" s="59" t="s">
        <v>112</v>
      </c>
      <c r="M90" s="59" t="s">
        <v>113</v>
      </c>
      <c r="N90" s="59" t="s">
        <v>37</v>
      </c>
      <c r="O90" s="9" t="s">
        <v>162</v>
      </c>
      <c r="P90" s="5" t="s">
        <v>116</v>
      </c>
    </row>
    <row r="91" spans="1:16" ht="120" x14ac:dyDescent="0.25">
      <c r="A91" s="5">
        <v>5017</v>
      </c>
      <c r="B91" s="5" t="s">
        <v>160</v>
      </c>
      <c r="C91" s="5">
        <v>136.01021</v>
      </c>
      <c r="D91" s="5" t="s">
        <v>161</v>
      </c>
      <c r="E91" s="5" t="b">
        <v>1</v>
      </c>
      <c r="F91" s="5" t="b">
        <v>0</v>
      </c>
      <c r="G91" s="5" t="b">
        <v>0</v>
      </c>
      <c r="H91" s="5" t="b">
        <v>0</v>
      </c>
      <c r="I91" s="5" t="b">
        <v>0</v>
      </c>
      <c r="J91" s="59" t="s">
        <v>140</v>
      </c>
      <c r="K91" s="59" t="s">
        <v>141</v>
      </c>
      <c r="L91" s="59" t="s">
        <v>112</v>
      </c>
      <c r="M91" s="59" t="s">
        <v>113</v>
      </c>
      <c r="N91" s="60" t="s">
        <v>111</v>
      </c>
      <c r="O91" s="8" t="s">
        <v>487</v>
      </c>
      <c r="P91" s="8" t="s">
        <v>469</v>
      </c>
    </row>
    <row r="92" spans="1:16" ht="105" x14ac:dyDescent="0.25">
      <c r="A92" s="5">
        <v>5018</v>
      </c>
      <c r="B92" s="5" t="s">
        <v>163</v>
      </c>
      <c r="C92" s="5">
        <v>721.12005999999894</v>
      </c>
      <c r="D92" s="5" t="s">
        <v>41</v>
      </c>
      <c r="E92" s="5" t="b">
        <v>1</v>
      </c>
      <c r="F92" s="5" t="b">
        <v>0</v>
      </c>
      <c r="G92" s="5" t="b">
        <v>0</v>
      </c>
      <c r="H92" s="5" t="b">
        <v>0</v>
      </c>
      <c r="I92" s="5" t="b">
        <v>1</v>
      </c>
      <c r="J92" s="59" t="s">
        <v>164</v>
      </c>
      <c r="K92" s="59" t="s">
        <v>165</v>
      </c>
      <c r="L92" s="59" t="s">
        <v>33</v>
      </c>
      <c r="M92" s="59" t="s">
        <v>34</v>
      </c>
      <c r="N92" s="59" t="s">
        <v>37</v>
      </c>
      <c r="O92" s="9" t="s">
        <v>467</v>
      </c>
      <c r="P92" s="5" t="s">
        <v>116</v>
      </c>
    </row>
    <row r="93" spans="1:16" ht="105" x14ac:dyDescent="0.25">
      <c r="A93" s="5">
        <v>5018</v>
      </c>
      <c r="B93" s="5" t="s">
        <v>163</v>
      </c>
      <c r="C93" s="5">
        <v>721.12005999999894</v>
      </c>
      <c r="D93" s="5" t="s">
        <v>41</v>
      </c>
      <c r="E93" s="5" t="b">
        <v>1</v>
      </c>
      <c r="F93" s="5" t="b">
        <v>0</v>
      </c>
      <c r="G93" s="5" t="b">
        <v>0</v>
      </c>
      <c r="H93" s="5" t="b">
        <v>0</v>
      </c>
      <c r="I93" s="5" t="b">
        <v>1</v>
      </c>
      <c r="J93" s="59" t="s">
        <v>166</v>
      </c>
      <c r="K93" s="59" t="s">
        <v>167</v>
      </c>
      <c r="L93" s="59" t="s">
        <v>33</v>
      </c>
      <c r="M93" s="59" t="s">
        <v>34</v>
      </c>
      <c r="N93" s="59" t="s">
        <v>37</v>
      </c>
      <c r="O93" s="9" t="s">
        <v>467</v>
      </c>
      <c r="P93" s="5" t="s">
        <v>116</v>
      </c>
    </row>
    <row r="94" spans="1:16" ht="105" x14ac:dyDescent="0.25">
      <c r="A94" s="5">
        <v>5018</v>
      </c>
      <c r="B94" s="5" t="s">
        <v>163</v>
      </c>
      <c r="C94" s="5">
        <v>721.12005999999894</v>
      </c>
      <c r="D94" s="5" t="s">
        <v>41</v>
      </c>
      <c r="E94" s="5" t="b">
        <v>1</v>
      </c>
      <c r="F94" s="5" t="b">
        <v>0</v>
      </c>
      <c r="G94" s="5" t="b">
        <v>0</v>
      </c>
      <c r="H94" s="5" t="b">
        <v>0</v>
      </c>
      <c r="I94" s="5" t="b">
        <v>1</v>
      </c>
      <c r="J94" s="59" t="s">
        <v>168</v>
      </c>
      <c r="K94" s="59" t="s">
        <v>169</v>
      </c>
      <c r="L94" s="59" t="s">
        <v>33</v>
      </c>
      <c r="M94" s="59" t="s">
        <v>34</v>
      </c>
      <c r="N94" s="59" t="s">
        <v>37</v>
      </c>
      <c r="O94" s="9" t="s">
        <v>467</v>
      </c>
      <c r="P94" s="5" t="s">
        <v>116</v>
      </c>
    </row>
    <row r="95" spans="1:16" ht="105" x14ac:dyDescent="0.25">
      <c r="A95" s="5">
        <v>5018</v>
      </c>
      <c r="B95" s="5" t="s">
        <v>163</v>
      </c>
      <c r="C95" s="5">
        <v>721.12005999999894</v>
      </c>
      <c r="D95" s="5" t="s">
        <v>41</v>
      </c>
      <c r="E95" s="5" t="b">
        <v>1</v>
      </c>
      <c r="F95" s="5" t="b">
        <v>0</v>
      </c>
      <c r="G95" s="5" t="b">
        <v>0</v>
      </c>
      <c r="H95" s="5" t="b">
        <v>0</v>
      </c>
      <c r="I95" s="5" t="b">
        <v>1</v>
      </c>
      <c r="J95" s="59" t="s">
        <v>170</v>
      </c>
      <c r="K95" s="59" t="s">
        <v>171</v>
      </c>
      <c r="L95" s="59" t="s">
        <v>33</v>
      </c>
      <c r="M95" s="59" t="s">
        <v>34</v>
      </c>
      <c r="N95" s="59" t="s">
        <v>37</v>
      </c>
      <c r="O95" s="9" t="s">
        <v>467</v>
      </c>
      <c r="P95" s="5" t="s">
        <v>116</v>
      </c>
    </row>
    <row r="96" spans="1:16" ht="105" x14ac:dyDescent="0.25">
      <c r="A96" s="5">
        <v>5018</v>
      </c>
      <c r="B96" s="5" t="s">
        <v>163</v>
      </c>
      <c r="C96" s="5">
        <v>721.12005999999894</v>
      </c>
      <c r="D96" s="5" t="s">
        <v>41</v>
      </c>
      <c r="E96" s="5" t="b">
        <v>1</v>
      </c>
      <c r="F96" s="5" t="b">
        <v>0</v>
      </c>
      <c r="G96" s="5" t="b">
        <v>0</v>
      </c>
      <c r="H96" s="5" t="b">
        <v>0</v>
      </c>
      <c r="I96" s="5" t="b">
        <v>1</v>
      </c>
      <c r="J96" s="59" t="s">
        <v>172</v>
      </c>
      <c r="K96" s="59" t="s">
        <v>173</v>
      </c>
      <c r="L96" s="59" t="s">
        <v>33</v>
      </c>
      <c r="M96" s="59" t="s">
        <v>34</v>
      </c>
      <c r="N96" s="59" t="s">
        <v>37</v>
      </c>
      <c r="O96" s="9" t="s">
        <v>467</v>
      </c>
      <c r="P96" s="5" t="s">
        <v>116</v>
      </c>
    </row>
    <row r="97" spans="1:17" ht="105" x14ac:dyDescent="0.25">
      <c r="A97" s="5">
        <v>5018</v>
      </c>
      <c r="B97" s="5" t="s">
        <v>163</v>
      </c>
      <c r="C97" s="5">
        <v>721.12005999999894</v>
      </c>
      <c r="D97" s="5" t="s">
        <v>41</v>
      </c>
      <c r="E97" s="5" t="b">
        <v>1</v>
      </c>
      <c r="F97" s="5" t="b">
        <v>0</v>
      </c>
      <c r="G97" s="5" t="b">
        <v>0</v>
      </c>
      <c r="H97" s="5" t="b">
        <v>0</v>
      </c>
      <c r="I97" s="5" t="b">
        <v>1</v>
      </c>
      <c r="J97" s="59" t="s">
        <v>174</v>
      </c>
      <c r="K97" s="59" t="s">
        <v>175</v>
      </c>
      <c r="L97" s="59" t="s">
        <v>33</v>
      </c>
      <c r="M97" s="59" t="s">
        <v>34</v>
      </c>
      <c r="N97" s="59" t="s">
        <v>37</v>
      </c>
      <c r="O97" s="9" t="s">
        <v>467</v>
      </c>
      <c r="P97" s="5" t="s">
        <v>116</v>
      </c>
    </row>
    <row r="98" spans="1:17" ht="105" x14ac:dyDescent="0.25">
      <c r="A98" s="5">
        <v>5018</v>
      </c>
      <c r="B98" s="5" t="s">
        <v>163</v>
      </c>
      <c r="C98" s="5">
        <v>721.12005999999894</v>
      </c>
      <c r="D98" s="5" t="s">
        <v>41</v>
      </c>
      <c r="E98" s="5" t="b">
        <v>1</v>
      </c>
      <c r="F98" s="5" t="b">
        <v>0</v>
      </c>
      <c r="G98" s="5" t="b">
        <v>0</v>
      </c>
      <c r="H98" s="5" t="b">
        <v>0</v>
      </c>
      <c r="I98" s="5" t="b">
        <v>1</v>
      </c>
      <c r="J98" s="59" t="s">
        <v>176</v>
      </c>
      <c r="K98" s="59" t="s">
        <v>177</v>
      </c>
      <c r="L98" s="59" t="s">
        <v>33</v>
      </c>
      <c r="M98" s="59" t="s">
        <v>34</v>
      </c>
      <c r="N98" s="59" t="s">
        <v>37</v>
      </c>
      <c r="O98" s="9" t="s">
        <v>467</v>
      </c>
      <c r="P98" s="5" t="s">
        <v>116</v>
      </c>
    </row>
    <row r="99" spans="1:17" ht="120" x14ac:dyDescent="0.25">
      <c r="A99" s="5">
        <v>5018</v>
      </c>
      <c r="B99" s="5" t="s">
        <v>163</v>
      </c>
      <c r="C99" s="5">
        <v>721.12005999999894</v>
      </c>
      <c r="D99" s="5" t="s">
        <v>41</v>
      </c>
      <c r="E99" s="5" t="b">
        <v>1</v>
      </c>
      <c r="F99" s="5" t="b">
        <v>0</v>
      </c>
      <c r="G99" s="5" t="b">
        <v>0</v>
      </c>
      <c r="H99" s="5" t="b">
        <v>0</v>
      </c>
      <c r="I99" s="5" t="b">
        <v>1</v>
      </c>
      <c r="J99" s="60" t="s">
        <v>437</v>
      </c>
      <c r="K99" s="60" t="s">
        <v>438</v>
      </c>
      <c r="L99" s="59"/>
      <c r="M99" s="59"/>
      <c r="N99" s="60" t="s">
        <v>111</v>
      </c>
      <c r="O99" s="8" t="s">
        <v>488</v>
      </c>
      <c r="P99" s="8" t="s">
        <v>469</v>
      </c>
    </row>
    <row r="100" spans="1:17" s="12" customFormat="1" x14ac:dyDescent="0.25">
      <c r="A100" s="13">
        <v>5019</v>
      </c>
      <c r="B100" s="13" t="s">
        <v>178</v>
      </c>
      <c r="C100" s="5">
        <v>514.35546999999895</v>
      </c>
      <c r="D100" s="13" t="s">
        <v>161</v>
      </c>
      <c r="E100" s="13" t="b">
        <v>1</v>
      </c>
      <c r="F100" s="13" t="b">
        <v>0</v>
      </c>
      <c r="G100" s="13" t="b">
        <v>0</v>
      </c>
      <c r="H100" s="13" t="b">
        <v>0</v>
      </c>
      <c r="I100" s="13" t="b">
        <v>0</v>
      </c>
      <c r="J100" s="59" t="s">
        <v>179</v>
      </c>
      <c r="K100" s="59"/>
      <c r="L100" s="59" t="s">
        <v>33</v>
      </c>
      <c r="M100" s="59" t="s">
        <v>34</v>
      </c>
      <c r="N100" s="59" t="s">
        <v>37</v>
      </c>
      <c r="O100" s="13" t="s">
        <v>252</v>
      </c>
      <c r="P100" s="13" t="s">
        <v>44</v>
      </c>
      <c r="Q100" s="13" t="s">
        <v>180</v>
      </c>
    </row>
    <row r="101" spans="1:17" s="12" customFormat="1" x14ac:dyDescent="0.25">
      <c r="A101" s="13">
        <v>5019</v>
      </c>
      <c r="B101" s="13" t="s">
        <v>178</v>
      </c>
      <c r="C101" s="5">
        <v>514.35546999999895</v>
      </c>
      <c r="D101" s="13" t="s">
        <v>161</v>
      </c>
      <c r="E101" s="13" t="b">
        <v>1</v>
      </c>
      <c r="F101" s="13" t="b">
        <v>0</v>
      </c>
      <c r="G101" s="13" t="b">
        <v>0</v>
      </c>
      <c r="H101" s="13" t="b">
        <v>0</v>
      </c>
      <c r="I101" s="13" t="b">
        <v>0</v>
      </c>
      <c r="J101" s="59" t="s">
        <v>181</v>
      </c>
      <c r="K101" s="59"/>
      <c r="L101" s="59" t="s">
        <v>33</v>
      </c>
      <c r="M101" s="59" t="s">
        <v>34</v>
      </c>
      <c r="N101" s="59" t="s">
        <v>37</v>
      </c>
      <c r="O101" s="13" t="s">
        <v>252</v>
      </c>
      <c r="P101" s="13" t="s">
        <v>44</v>
      </c>
      <c r="Q101" s="13" t="s">
        <v>182</v>
      </c>
    </row>
    <row r="102" spans="1:17" s="12" customFormat="1" x14ac:dyDescent="0.25">
      <c r="A102" s="13">
        <v>5020</v>
      </c>
      <c r="B102" s="13" t="s">
        <v>183</v>
      </c>
      <c r="C102" s="5">
        <v>1479.3263999999899</v>
      </c>
      <c r="D102" s="13" t="s">
        <v>161</v>
      </c>
      <c r="E102" s="13" t="b">
        <v>1</v>
      </c>
      <c r="F102" s="13" t="b">
        <v>0</v>
      </c>
      <c r="G102" s="13" t="b">
        <v>0</v>
      </c>
      <c r="H102" s="13" t="b">
        <v>0</v>
      </c>
      <c r="I102" s="13" t="b">
        <v>0</v>
      </c>
      <c r="J102" s="59" t="s">
        <v>184</v>
      </c>
      <c r="K102" s="59"/>
      <c r="L102" s="59" t="s">
        <v>23</v>
      </c>
      <c r="M102" s="59" t="s">
        <v>24</v>
      </c>
      <c r="N102" s="59" t="s">
        <v>37</v>
      </c>
      <c r="O102" s="13" t="s">
        <v>252</v>
      </c>
      <c r="P102" s="13" t="s">
        <v>44</v>
      </c>
      <c r="Q102" s="13" t="s">
        <v>185</v>
      </c>
    </row>
    <row r="103" spans="1:17" s="12" customFormat="1" x14ac:dyDescent="0.25">
      <c r="A103" s="13">
        <v>5020</v>
      </c>
      <c r="B103" s="13" t="s">
        <v>183</v>
      </c>
      <c r="C103" s="5">
        <v>1479.3263999999899</v>
      </c>
      <c r="D103" s="13" t="s">
        <v>161</v>
      </c>
      <c r="E103" s="13" t="b">
        <v>1</v>
      </c>
      <c r="F103" s="13" t="b">
        <v>0</v>
      </c>
      <c r="G103" s="13" t="b">
        <v>0</v>
      </c>
      <c r="H103" s="13" t="b">
        <v>0</v>
      </c>
      <c r="I103" s="13" t="b">
        <v>0</v>
      </c>
      <c r="J103" s="59" t="s">
        <v>186</v>
      </c>
      <c r="K103" s="59"/>
      <c r="L103" s="59" t="s">
        <v>23</v>
      </c>
      <c r="M103" s="59" t="s">
        <v>24</v>
      </c>
      <c r="N103" s="59" t="s">
        <v>37</v>
      </c>
      <c r="O103" s="13" t="s">
        <v>252</v>
      </c>
      <c r="P103" s="13" t="s">
        <v>44</v>
      </c>
      <c r="Q103" s="13" t="s">
        <v>187</v>
      </c>
    </row>
    <row r="104" spans="1:17" s="12" customFormat="1" x14ac:dyDescent="0.25">
      <c r="A104" s="13">
        <v>5020</v>
      </c>
      <c r="B104" s="13" t="s">
        <v>183</v>
      </c>
      <c r="C104" s="5">
        <v>1479.3263999999899</v>
      </c>
      <c r="D104" s="13" t="s">
        <v>161</v>
      </c>
      <c r="E104" s="13" t="b">
        <v>1</v>
      </c>
      <c r="F104" s="13" t="b">
        <v>0</v>
      </c>
      <c r="G104" s="13" t="b">
        <v>0</v>
      </c>
      <c r="H104" s="13" t="b">
        <v>0</v>
      </c>
      <c r="I104" s="13" t="b">
        <v>0</v>
      </c>
      <c r="J104" s="59" t="s">
        <v>188</v>
      </c>
      <c r="K104" s="59"/>
      <c r="L104" s="59" t="s">
        <v>23</v>
      </c>
      <c r="M104" s="59" t="s">
        <v>24</v>
      </c>
      <c r="N104" s="59" t="s">
        <v>37</v>
      </c>
      <c r="O104" s="13" t="s">
        <v>252</v>
      </c>
      <c r="P104" s="13" t="s">
        <v>44</v>
      </c>
      <c r="Q104" s="13" t="s">
        <v>189</v>
      </c>
    </row>
    <row r="105" spans="1:17" s="12" customFormat="1" x14ac:dyDescent="0.25">
      <c r="A105" s="13">
        <v>5020</v>
      </c>
      <c r="B105" s="13" t="s">
        <v>183</v>
      </c>
      <c r="C105" s="5">
        <v>1479.3263999999899</v>
      </c>
      <c r="D105" s="13" t="s">
        <v>161</v>
      </c>
      <c r="E105" s="13" t="b">
        <v>1</v>
      </c>
      <c r="F105" s="13" t="b">
        <v>0</v>
      </c>
      <c r="G105" s="13" t="b">
        <v>0</v>
      </c>
      <c r="H105" s="13" t="b">
        <v>0</v>
      </c>
      <c r="I105" s="13" t="b">
        <v>0</v>
      </c>
      <c r="J105" s="59" t="s">
        <v>190</v>
      </c>
      <c r="K105" s="59"/>
      <c r="L105" s="59" t="s">
        <v>23</v>
      </c>
      <c r="M105" s="59" t="s">
        <v>24</v>
      </c>
      <c r="N105" s="59" t="s">
        <v>37</v>
      </c>
      <c r="O105" s="13" t="s">
        <v>252</v>
      </c>
      <c r="P105" s="13" t="s">
        <v>44</v>
      </c>
      <c r="Q105" s="13" t="s">
        <v>191</v>
      </c>
    </row>
    <row r="106" spans="1:17" x14ac:dyDescent="0.25">
      <c r="A106" s="5">
        <v>5023</v>
      </c>
      <c r="B106" s="5" t="s">
        <v>192</v>
      </c>
      <c r="C106" s="5">
        <v>334.43628000000001</v>
      </c>
      <c r="D106" s="5" t="s">
        <v>161</v>
      </c>
      <c r="E106" s="5" t="b">
        <v>1</v>
      </c>
      <c r="F106" s="5" t="b">
        <v>0</v>
      </c>
      <c r="G106" s="5" t="b">
        <v>0</v>
      </c>
      <c r="H106" s="5" t="b">
        <v>0</v>
      </c>
      <c r="I106" s="5" t="b">
        <v>0</v>
      </c>
      <c r="J106" s="59" t="s">
        <v>75</v>
      </c>
      <c r="K106" s="59"/>
      <c r="L106" s="59" t="s">
        <v>33</v>
      </c>
      <c r="M106" s="59" t="s">
        <v>34</v>
      </c>
      <c r="N106" s="59" t="s">
        <v>37</v>
      </c>
      <c r="O106" s="5" t="s">
        <v>43</v>
      </c>
      <c r="P106" s="5" t="s">
        <v>44</v>
      </c>
    </row>
    <row r="107" spans="1:17" x14ac:dyDescent="0.25">
      <c r="A107" s="5">
        <v>5024</v>
      </c>
      <c r="B107" s="5" t="s">
        <v>193</v>
      </c>
      <c r="C107" s="5">
        <v>701.44470000000001</v>
      </c>
      <c r="D107" s="5" t="s">
        <v>161</v>
      </c>
      <c r="E107" s="5" t="b">
        <v>0</v>
      </c>
      <c r="F107" s="5" t="b">
        <v>0</v>
      </c>
      <c r="G107" s="5" t="b">
        <v>0</v>
      </c>
      <c r="H107" s="5" t="b">
        <v>1</v>
      </c>
      <c r="I107" s="5" t="b">
        <v>0</v>
      </c>
      <c r="J107" s="59" t="s">
        <v>72</v>
      </c>
      <c r="K107" s="59"/>
      <c r="L107" s="59" t="s">
        <v>33</v>
      </c>
      <c r="M107" s="59" t="s">
        <v>34</v>
      </c>
      <c r="N107" s="59" t="s">
        <v>37</v>
      </c>
      <c r="O107" s="5" t="s">
        <v>43</v>
      </c>
      <c r="P107" s="5" t="s">
        <v>44</v>
      </c>
    </row>
    <row r="108" spans="1:17" x14ac:dyDescent="0.25">
      <c r="A108" s="5">
        <v>5025</v>
      </c>
      <c r="B108" s="5" t="s">
        <v>194</v>
      </c>
      <c r="C108" s="5">
        <v>438.50673999999901</v>
      </c>
      <c r="D108" s="5" t="s">
        <v>161</v>
      </c>
      <c r="E108" s="5" t="b">
        <v>0</v>
      </c>
      <c r="F108" s="5" t="b">
        <v>0</v>
      </c>
      <c r="G108" s="5" t="b">
        <v>0</v>
      </c>
      <c r="H108" s="5" t="b">
        <v>1</v>
      </c>
      <c r="I108" s="5" t="b">
        <v>0</v>
      </c>
      <c r="J108" s="59" t="s">
        <v>42</v>
      </c>
      <c r="K108" s="59"/>
      <c r="L108" s="59" t="s">
        <v>112</v>
      </c>
      <c r="M108" s="59" t="s">
        <v>113</v>
      </c>
      <c r="N108" s="59" t="s">
        <v>37</v>
      </c>
      <c r="O108" s="5" t="s">
        <v>43</v>
      </c>
      <c r="P108" s="5" t="s">
        <v>44</v>
      </c>
    </row>
    <row r="109" spans="1:17" x14ac:dyDescent="0.25">
      <c r="A109" s="5">
        <v>5025</v>
      </c>
      <c r="B109" s="5" t="s">
        <v>194</v>
      </c>
      <c r="C109" s="5">
        <v>438.50673999999901</v>
      </c>
      <c r="D109" s="5" t="s">
        <v>161</v>
      </c>
      <c r="E109" s="5" t="b">
        <v>0</v>
      </c>
      <c r="F109" s="5" t="b">
        <v>0</v>
      </c>
      <c r="G109" s="5" t="b">
        <v>0</v>
      </c>
      <c r="H109" s="5" t="b">
        <v>1</v>
      </c>
      <c r="I109" s="5" t="b">
        <v>0</v>
      </c>
      <c r="J109" s="59" t="s">
        <v>49</v>
      </c>
      <c r="K109" s="59"/>
      <c r="L109" s="59" t="s">
        <v>112</v>
      </c>
      <c r="M109" s="59" t="s">
        <v>113</v>
      </c>
      <c r="N109" s="59" t="s">
        <v>37</v>
      </c>
      <c r="O109" s="5" t="s">
        <v>43</v>
      </c>
      <c r="P109" s="5" t="s">
        <v>44</v>
      </c>
    </row>
    <row r="110" spans="1:17" x14ac:dyDescent="0.25">
      <c r="A110" s="5">
        <v>5025</v>
      </c>
      <c r="B110" s="5" t="s">
        <v>194</v>
      </c>
      <c r="C110" s="5">
        <v>438.50673999999901</v>
      </c>
      <c r="D110" s="5" t="s">
        <v>161</v>
      </c>
      <c r="E110" s="5" t="b">
        <v>0</v>
      </c>
      <c r="F110" s="5" t="b">
        <v>0</v>
      </c>
      <c r="G110" s="5" t="b">
        <v>0</v>
      </c>
      <c r="H110" s="5" t="b">
        <v>1</v>
      </c>
      <c r="I110" s="5" t="b">
        <v>0</v>
      </c>
      <c r="J110" s="59" t="s">
        <v>117</v>
      </c>
      <c r="K110" s="59"/>
      <c r="L110" s="59" t="s">
        <v>112</v>
      </c>
      <c r="M110" s="59" t="s">
        <v>113</v>
      </c>
      <c r="N110" s="59" t="s">
        <v>37</v>
      </c>
      <c r="O110" s="5" t="s">
        <v>43</v>
      </c>
      <c r="P110" s="5" t="s">
        <v>44</v>
      </c>
    </row>
    <row r="111" spans="1:17" x14ac:dyDescent="0.25">
      <c r="A111" s="5">
        <v>5025</v>
      </c>
      <c r="B111" s="5" t="s">
        <v>194</v>
      </c>
      <c r="C111" s="5">
        <v>438.50673999999901</v>
      </c>
      <c r="D111" s="5" t="s">
        <v>161</v>
      </c>
      <c r="E111" s="5" t="b">
        <v>0</v>
      </c>
      <c r="F111" s="5" t="b">
        <v>0</v>
      </c>
      <c r="G111" s="5" t="b">
        <v>0</v>
      </c>
      <c r="H111" s="5" t="b">
        <v>1</v>
      </c>
      <c r="I111" s="5" t="b">
        <v>0</v>
      </c>
      <c r="J111" s="59" t="s">
        <v>195</v>
      </c>
      <c r="K111" s="59"/>
      <c r="L111" s="59" t="s">
        <v>112</v>
      </c>
      <c r="M111" s="59" t="s">
        <v>113</v>
      </c>
      <c r="N111" s="59" t="s">
        <v>37</v>
      </c>
      <c r="O111" s="5" t="s">
        <v>43</v>
      </c>
      <c r="P111" s="5" t="s">
        <v>44</v>
      </c>
    </row>
    <row r="112" spans="1:17" x14ac:dyDescent="0.25">
      <c r="A112" s="5">
        <v>5025</v>
      </c>
      <c r="B112" s="5" t="s">
        <v>194</v>
      </c>
      <c r="C112" s="5">
        <v>438.50673999999901</v>
      </c>
      <c r="D112" s="5" t="s">
        <v>161</v>
      </c>
      <c r="E112" s="5" t="b">
        <v>0</v>
      </c>
      <c r="F112" s="5" t="b">
        <v>0</v>
      </c>
      <c r="G112" s="5" t="b">
        <v>0</v>
      </c>
      <c r="H112" s="5" t="b">
        <v>1</v>
      </c>
      <c r="I112" s="5" t="b">
        <v>0</v>
      </c>
      <c r="J112" s="59" t="s">
        <v>196</v>
      </c>
      <c r="K112" s="59"/>
      <c r="L112" s="59" t="s">
        <v>112</v>
      </c>
      <c r="M112" s="59" t="s">
        <v>113</v>
      </c>
      <c r="N112" s="59" t="s">
        <v>37</v>
      </c>
      <c r="O112" s="5" t="s">
        <v>43</v>
      </c>
      <c r="P112" s="5" t="s">
        <v>44</v>
      </c>
    </row>
    <row r="113" spans="1:17" x14ac:dyDescent="0.25">
      <c r="A113" s="5">
        <v>5025</v>
      </c>
      <c r="B113" s="5" t="s">
        <v>194</v>
      </c>
      <c r="C113" s="5">
        <v>438.50673999999901</v>
      </c>
      <c r="D113" s="5" t="s">
        <v>161</v>
      </c>
      <c r="E113" s="5" t="b">
        <v>0</v>
      </c>
      <c r="F113" s="5" t="b">
        <v>0</v>
      </c>
      <c r="G113" s="5" t="b">
        <v>0</v>
      </c>
      <c r="H113" s="5" t="b">
        <v>1</v>
      </c>
      <c r="I113" s="5" t="b">
        <v>0</v>
      </c>
      <c r="J113" s="59" t="s">
        <v>197</v>
      </c>
      <c r="K113" s="59"/>
      <c r="L113" s="59" t="s">
        <v>112</v>
      </c>
      <c r="M113" s="59" t="s">
        <v>113</v>
      </c>
      <c r="N113" s="59" t="s">
        <v>37</v>
      </c>
      <c r="O113" s="5" t="s">
        <v>43</v>
      </c>
      <c r="P113" s="5" t="s">
        <v>44</v>
      </c>
    </row>
    <row r="114" spans="1:17" x14ac:dyDescent="0.25">
      <c r="A114" s="5">
        <v>5025</v>
      </c>
      <c r="B114" s="5" t="s">
        <v>194</v>
      </c>
      <c r="C114" s="5">
        <v>438.50673999999901</v>
      </c>
      <c r="D114" s="5" t="s">
        <v>161</v>
      </c>
      <c r="E114" s="5" t="b">
        <v>0</v>
      </c>
      <c r="F114" s="5" t="b">
        <v>0</v>
      </c>
      <c r="G114" s="5" t="b">
        <v>0</v>
      </c>
      <c r="H114" s="5" t="b">
        <v>1</v>
      </c>
      <c r="I114" s="5" t="b">
        <v>0</v>
      </c>
      <c r="J114" s="59" t="s">
        <v>198</v>
      </c>
      <c r="K114" s="59"/>
      <c r="L114" s="59" t="s">
        <v>112</v>
      </c>
      <c r="M114" s="59" t="s">
        <v>113</v>
      </c>
      <c r="N114" s="59" t="s">
        <v>37</v>
      </c>
      <c r="O114" s="5" t="s">
        <v>43</v>
      </c>
      <c r="P114" s="5" t="s">
        <v>44</v>
      </c>
    </row>
    <row r="115" spans="1:17" x14ac:dyDescent="0.25">
      <c r="A115" s="5">
        <v>5025</v>
      </c>
      <c r="B115" s="5" t="s">
        <v>194</v>
      </c>
      <c r="C115" s="5">
        <v>438.50673999999901</v>
      </c>
      <c r="D115" s="5" t="s">
        <v>161</v>
      </c>
      <c r="E115" s="5" t="b">
        <v>0</v>
      </c>
      <c r="F115" s="5" t="b">
        <v>0</v>
      </c>
      <c r="G115" s="5" t="b">
        <v>0</v>
      </c>
      <c r="H115" s="5" t="b">
        <v>1</v>
      </c>
      <c r="I115" s="5" t="b">
        <v>0</v>
      </c>
      <c r="J115" s="59" t="s">
        <v>45</v>
      </c>
      <c r="K115" s="59"/>
      <c r="L115" s="59" t="s">
        <v>112</v>
      </c>
      <c r="M115" s="59" t="s">
        <v>113</v>
      </c>
      <c r="N115" s="59" t="s">
        <v>37</v>
      </c>
      <c r="O115" s="5" t="s">
        <v>43</v>
      </c>
      <c r="P115" s="5" t="s">
        <v>44</v>
      </c>
    </row>
    <row r="116" spans="1:17" ht="30" x14ac:dyDescent="0.25">
      <c r="A116" s="5">
        <v>5025</v>
      </c>
      <c r="B116" s="5" t="s">
        <v>194</v>
      </c>
      <c r="C116" s="5">
        <v>438.50673999999901</v>
      </c>
      <c r="D116" s="5" t="s">
        <v>161</v>
      </c>
      <c r="E116" s="5" t="b">
        <v>0</v>
      </c>
      <c r="F116" s="5" t="b">
        <v>0</v>
      </c>
      <c r="G116" s="5" t="b">
        <v>0</v>
      </c>
      <c r="H116" s="5" t="b">
        <v>1</v>
      </c>
      <c r="I116" s="5" t="b">
        <v>0</v>
      </c>
      <c r="J116" s="59" t="s">
        <v>199</v>
      </c>
      <c r="K116" s="59"/>
      <c r="L116" s="59" t="s">
        <v>112</v>
      </c>
      <c r="M116" s="59" t="s">
        <v>113</v>
      </c>
      <c r="N116" s="59" t="s">
        <v>37</v>
      </c>
      <c r="O116" s="9" t="s">
        <v>200</v>
      </c>
      <c r="P116" s="5" t="s">
        <v>44</v>
      </c>
    </row>
    <row r="117" spans="1:17" ht="30" x14ac:dyDescent="0.25">
      <c r="A117" s="5">
        <v>5028</v>
      </c>
      <c r="B117" s="5" t="s">
        <v>201</v>
      </c>
      <c r="C117" s="5">
        <v>1005.1248000000001</v>
      </c>
      <c r="D117" s="5" t="s">
        <v>161</v>
      </c>
      <c r="E117" s="5" t="b">
        <v>0</v>
      </c>
      <c r="F117" s="5" t="b">
        <v>0</v>
      </c>
      <c r="G117" s="5" t="b">
        <v>0</v>
      </c>
      <c r="H117" s="5" t="b">
        <v>1</v>
      </c>
      <c r="I117" s="5" t="b">
        <v>0</v>
      </c>
      <c r="J117" s="59" t="s">
        <v>202</v>
      </c>
      <c r="K117" s="59" t="s">
        <v>203</v>
      </c>
      <c r="L117" s="59" t="s">
        <v>33</v>
      </c>
      <c r="M117" s="59" t="s">
        <v>34</v>
      </c>
      <c r="N117" s="59" t="s">
        <v>37</v>
      </c>
      <c r="O117" s="9" t="s">
        <v>204</v>
      </c>
      <c r="P117" s="5" t="s">
        <v>116</v>
      </c>
      <c r="Q117" s="5" t="s">
        <v>205</v>
      </c>
    </row>
    <row r="118" spans="1:17" ht="30" x14ac:dyDescent="0.25">
      <c r="A118" s="5">
        <v>5028</v>
      </c>
      <c r="B118" s="5" t="s">
        <v>201</v>
      </c>
      <c r="C118" s="5">
        <v>1005.1248000000001</v>
      </c>
      <c r="D118" s="5" t="s">
        <v>161</v>
      </c>
      <c r="E118" s="5" t="b">
        <v>0</v>
      </c>
      <c r="F118" s="5" t="b">
        <v>0</v>
      </c>
      <c r="G118" s="5" t="b">
        <v>0</v>
      </c>
      <c r="H118" s="5" t="b">
        <v>1</v>
      </c>
      <c r="I118" s="5" t="b">
        <v>0</v>
      </c>
      <c r="J118" s="59" t="s">
        <v>206</v>
      </c>
      <c r="K118" s="59" t="s">
        <v>207</v>
      </c>
      <c r="L118" s="59" t="s">
        <v>33</v>
      </c>
      <c r="M118" s="59" t="s">
        <v>34</v>
      </c>
      <c r="N118" s="59" t="s">
        <v>37</v>
      </c>
      <c r="O118" s="9" t="s">
        <v>204</v>
      </c>
      <c r="P118" s="5" t="s">
        <v>116</v>
      </c>
      <c r="Q118" s="5" t="s">
        <v>208</v>
      </c>
    </row>
    <row r="119" spans="1:17" ht="30" x14ac:dyDescent="0.25">
      <c r="A119" s="5">
        <v>5028</v>
      </c>
      <c r="B119" s="5" t="s">
        <v>201</v>
      </c>
      <c r="C119" s="5">
        <v>1005.1248000000001</v>
      </c>
      <c r="D119" s="5" t="s">
        <v>161</v>
      </c>
      <c r="E119" s="5" t="b">
        <v>0</v>
      </c>
      <c r="F119" s="5" t="b">
        <v>0</v>
      </c>
      <c r="G119" s="5" t="b">
        <v>0</v>
      </c>
      <c r="H119" s="5" t="b">
        <v>1</v>
      </c>
      <c r="I119" s="5" t="b">
        <v>0</v>
      </c>
      <c r="J119" s="59" t="s">
        <v>209</v>
      </c>
      <c r="K119" s="59"/>
      <c r="L119" s="59" t="s">
        <v>33</v>
      </c>
      <c r="M119" s="59" t="s">
        <v>34</v>
      </c>
      <c r="N119" s="59" t="s">
        <v>37</v>
      </c>
      <c r="O119" s="9" t="s">
        <v>204</v>
      </c>
      <c r="P119" s="5" t="s">
        <v>116</v>
      </c>
      <c r="Q119" s="5" t="s">
        <v>210</v>
      </c>
    </row>
    <row r="120" spans="1:17" ht="30" x14ac:dyDescent="0.25">
      <c r="A120" s="5">
        <v>5028</v>
      </c>
      <c r="B120" s="5" t="s">
        <v>201</v>
      </c>
      <c r="C120" s="5">
        <v>1005.1248000000001</v>
      </c>
      <c r="D120" s="5" t="s">
        <v>161</v>
      </c>
      <c r="E120" s="5" t="b">
        <v>0</v>
      </c>
      <c r="F120" s="5" t="b">
        <v>0</v>
      </c>
      <c r="G120" s="5" t="b">
        <v>0</v>
      </c>
      <c r="H120" s="5" t="b">
        <v>1</v>
      </c>
      <c r="I120" s="5" t="b">
        <v>0</v>
      </c>
      <c r="J120" s="59" t="s">
        <v>211</v>
      </c>
      <c r="K120" s="59"/>
      <c r="L120" s="59" t="s">
        <v>33</v>
      </c>
      <c r="M120" s="59" t="s">
        <v>34</v>
      </c>
      <c r="N120" s="59" t="s">
        <v>37</v>
      </c>
      <c r="O120" s="9" t="s">
        <v>204</v>
      </c>
      <c r="P120" s="5" t="s">
        <v>116</v>
      </c>
      <c r="Q120" s="5" t="s">
        <v>212</v>
      </c>
    </row>
    <row r="121" spans="1:17" ht="30" x14ac:dyDescent="0.25">
      <c r="A121" s="5">
        <v>5028</v>
      </c>
      <c r="B121" s="5" t="s">
        <v>201</v>
      </c>
      <c r="C121" s="5">
        <v>1005.1248000000001</v>
      </c>
      <c r="D121" s="5" t="s">
        <v>161</v>
      </c>
      <c r="E121" s="5" t="b">
        <v>0</v>
      </c>
      <c r="F121" s="5" t="b">
        <v>0</v>
      </c>
      <c r="G121" s="5" t="b">
        <v>0</v>
      </c>
      <c r="H121" s="5" t="b">
        <v>1</v>
      </c>
      <c r="I121" s="5" t="b">
        <v>0</v>
      </c>
      <c r="J121" s="59" t="s">
        <v>213</v>
      </c>
      <c r="K121" s="59"/>
      <c r="L121" s="59" t="s">
        <v>33</v>
      </c>
      <c r="M121" s="59" t="s">
        <v>34</v>
      </c>
      <c r="N121" s="59" t="s">
        <v>37</v>
      </c>
      <c r="O121" s="9" t="s">
        <v>204</v>
      </c>
      <c r="P121" s="5" t="s">
        <v>116</v>
      </c>
      <c r="Q121" s="5" t="s">
        <v>214</v>
      </c>
    </row>
    <row r="122" spans="1:17" ht="30" x14ac:dyDescent="0.25">
      <c r="A122" s="5">
        <v>5028</v>
      </c>
      <c r="B122" s="5" t="s">
        <v>201</v>
      </c>
      <c r="C122" s="5">
        <v>1005.1248000000001</v>
      </c>
      <c r="D122" s="5" t="s">
        <v>161</v>
      </c>
      <c r="E122" s="5" t="b">
        <v>0</v>
      </c>
      <c r="F122" s="5" t="b">
        <v>0</v>
      </c>
      <c r="G122" s="5" t="b">
        <v>0</v>
      </c>
      <c r="H122" s="5" t="b">
        <v>1</v>
      </c>
      <c r="I122" s="5" t="b">
        <v>0</v>
      </c>
      <c r="J122" s="59" t="s">
        <v>215</v>
      </c>
      <c r="K122" s="59" t="s">
        <v>216</v>
      </c>
      <c r="L122" s="59" t="s">
        <v>33</v>
      </c>
      <c r="M122" s="59" t="s">
        <v>34</v>
      </c>
      <c r="N122" s="59" t="s">
        <v>37</v>
      </c>
      <c r="O122" s="9" t="s">
        <v>204</v>
      </c>
      <c r="P122" s="5" t="s">
        <v>116</v>
      </c>
      <c r="Q122" s="5" t="s">
        <v>217</v>
      </c>
    </row>
    <row r="123" spans="1:17" ht="30" x14ac:dyDescent="0.25">
      <c r="A123" s="5">
        <v>5028</v>
      </c>
      <c r="B123" s="5" t="s">
        <v>201</v>
      </c>
      <c r="C123" s="5">
        <v>1005.1248000000001</v>
      </c>
      <c r="D123" s="5" t="s">
        <v>161</v>
      </c>
      <c r="E123" s="5" t="b">
        <v>0</v>
      </c>
      <c r="F123" s="5" t="b">
        <v>0</v>
      </c>
      <c r="G123" s="5" t="b">
        <v>0</v>
      </c>
      <c r="H123" s="5" t="b">
        <v>1</v>
      </c>
      <c r="I123" s="5" t="b">
        <v>0</v>
      </c>
      <c r="J123" s="59" t="s">
        <v>218</v>
      </c>
      <c r="K123" s="59" t="s">
        <v>219</v>
      </c>
      <c r="L123" s="59" t="s">
        <v>33</v>
      </c>
      <c r="M123" s="59" t="s">
        <v>34</v>
      </c>
      <c r="N123" s="59" t="s">
        <v>37</v>
      </c>
      <c r="O123" s="9" t="s">
        <v>204</v>
      </c>
      <c r="P123" s="5" t="s">
        <v>116</v>
      </c>
      <c r="Q123" s="5" t="s">
        <v>220</v>
      </c>
    </row>
    <row r="124" spans="1:17" ht="30" x14ac:dyDescent="0.25">
      <c r="A124" s="5">
        <v>5028</v>
      </c>
      <c r="B124" s="5" t="s">
        <v>201</v>
      </c>
      <c r="C124" s="5">
        <v>1005.1248000000001</v>
      </c>
      <c r="D124" s="5" t="s">
        <v>161</v>
      </c>
      <c r="E124" s="5" t="b">
        <v>0</v>
      </c>
      <c r="F124" s="5" t="b">
        <v>0</v>
      </c>
      <c r="G124" s="5" t="b">
        <v>0</v>
      </c>
      <c r="H124" s="5" t="b">
        <v>1</v>
      </c>
      <c r="I124" s="5" t="b">
        <v>0</v>
      </c>
      <c r="J124" s="59" t="s">
        <v>221</v>
      </c>
      <c r="K124" s="59" t="s">
        <v>222</v>
      </c>
      <c r="L124" s="59" t="s">
        <v>33</v>
      </c>
      <c r="M124" s="59" t="s">
        <v>34</v>
      </c>
      <c r="N124" s="59" t="s">
        <v>37</v>
      </c>
      <c r="O124" s="9" t="s">
        <v>204</v>
      </c>
      <c r="P124" s="5" t="s">
        <v>116</v>
      </c>
      <c r="Q124" s="5" t="s">
        <v>223</v>
      </c>
    </row>
    <row r="125" spans="1:17" x14ac:dyDescent="0.25">
      <c r="A125" s="5">
        <v>5029</v>
      </c>
      <c r="B125" s="5" t="s">
        <v>224</v>
      </c>
      <c r="C125" s="5">
        <v>116.66959</v>
      </c>
      <c r="D125" s="5" t="s">
        <v>161</v>
      </c>
      <c r="E125" s="5" t="b">
        <v>1</v>
      </c>
      <c r="F125" s="5" t="b">
        <v>0</v>
      </c>
      <c r="G125" s="5" t="b">
        <v>0</v>
      </c>
      <c r="H125" s="5" t="b">
        <v>0</v>
      </c>
      <c r="I125" s="5" t="b">
        <v>0</v>
      </c>
      <c r="J125" s="59" t="s">
        <v>225</v>
      </c>
      <c r="K125" s="59" t="s">
        <v>226</v>
      </c>
      <c r="L125" s="59" t="s">
        <v>33</v>
      </c>
      <c r="M125" s="59" t="s">
        <v>34</v>
      </c>
      <c r="N125" s="59" t="s">
        <v>28</v>
      </c>
      <c r="O125" s="5" t="s">
        <v>468</v>
      </c>
      <c r="P125" s="5" t="s">
        <v>116</v>
      </c>
      <c r="Q125" s="5" t="s">
        <v>227</v>
      </c>
    </row>
    <row r="126" spans="1:17" x14ac:dyDescent="0.25">
      <c r="A126" s="5">
        <v>5029</v>
      </c>
      <c r="B126" s="5" t="s">
        <v>224</v>
      </c>
      <c r="C126" s="5">
        <v>116.66959</v>
      </c>
      <c r="D126" s="5" t="s">
        <v>161</v>
      </c>
      <c r="E126" s="5" t="b">
        <v>1</v>
      </c>
      <c r="F126" s="5" t="b">
        <v>0</v>
      </c>
      <c r="G126" s="5" t="b">
        <v>0</v>
      </c>
      <c r="H126" s="5" t="b">
        <v>0</v>
      </c>
      <c r="I126" s="5" t="b">
        <v>0</v>
      </c>
      <c r="J126" s="59" t="s">
        <v>228</v>
      </c>
      <c r="K126" s="59" t="s">
        <v>229</v>
      </c>
      <c r="L126" s="59" t="s">
        <v>33</v>
      </c>
      <c r="M126" s="59" t="s">
        <v>34</v>
      </c>
      <c r="N126" s="59" t="s">
        <v>28</v>
      </c>
      <c r="O126" s="5" t="s">
        <v>468</v>
      </c>
      <c r="P126" s="5" t="s">
        <v>116</v>
      </c>
      <c r="Q126" s="5" t="s">
        <v>230</v>
      </c>
    </row>
    <row r="127" spans="1:17" x14ac:dyDescent="0.25">
      <c r="A127" s="5">
        <v>5029</v>
      </c>
      <c r="B127" s="5" t="s">
        <v>224</v>
      </c>
      <c r="C127" s="5">
        <v>116.66959</v>
      </c>
      <c r="D127" s="5" t="s">
        <v>161</v>
      </c>
      <c r="E127" s="5" t="b">
        <v>1</v>
      </c>
      <c r="F127" s="5" t="b">
        <v>0</v>
      </c>
      <c r="G127" s="5" t="b">
        <v>0</v>
      </c>
      <c r="H127" s="5" t="b">
        <v>0</v>
      </c>
      <c r="I127" s="5" t="b">
        <v>0</v>
      </c>
      <c r="J127" s="59" t="s">
        <v>231</v>
      </c>
      <c r="K127" s="59"/>
      <c r="L127" s="59" t="s">
        <v>33</v>
      </c>
      <c r="M127" s="59" t="s">
        <v>34</v>
      </c>
      <c r="N127" s="59" t="s">
        <v>28</v>
      </c>
      <c r="O127" s="5" t="s">
        <v>468</v>
      </c>
      <c r="P127" s="5" t="s">
        <v>116</v>
      </c>
      <c r="Q127" s="5" t="s">
        <v>232</v>
      </c>
    </row>
    <row r="128" spans="1:17" ht="105" x14ac:dyDescent="0.25">
      <c r="A128" s="5">
        <v>5030</v>
      </c>
      <c r="B128" s="5" t="s">
        <v>233</v>
      </c>
      <c r="C128" s="5">
        <v>352.91863999999902</v>
      </c>
      <c r="D128" s="5" t="s">
        <v>161</v>
      </c>
      <c r="E128" s="5" t="b">
        <v>1</v>
      </c>
      <c r="F128" s="5" t="b">
        <v>0</v>
      </c>
      <c r="G128" s="5" t="b">
        <v>0</v>
      </c>
      <c r="H128" s="5" t="b">
        <v>0</v>
      </c>
      <c r="I128" s="5" t="b">
        <v>0</v>
      </c>
      <c r="J128" s="59" t="s">
        <v>234</v>
      </c>
      <c r="K128" s="59"/>
      <c r="L128" s="59" t="s">
        <v>33</v>
      </c>
      <c r="M128" s="59" t="s">
        <v>34</v>
      </c>
      <c r="N128" s="59" t="s">
        <v>37</v>
      </c>
      <c r="O128" s="9" t="s">
        <v>235</v>
      </c>
      <c r="P128" s="5" t="s">
        <v>44</v>
      </c>
      <c r="Q128" s="5"/>
    </row>
    <row r="129" spans="1:16" ht="105" x14ac:dyDescent="0.25">
      <c r="A129" s="5">
        <v>5030</v>
      </c>
      <c r="B129" s="5" t="s">
        <v>233</v>
      </c>
      <c r="C129" s="5">
        <v>352.91863999999902</v>
      </c>
      <c r="D129" s="5" t="s">
        <v>161</v>
      </c>
      <c r="E129" s="5" t="b">
        <v>1</v>
      </c>
      <c r="F129" s="5" t="b">
        <v>0</v>
      </c>
      <c r="G129" s="5" t="b">
        <v>0</v>
      </c>
      <c r="H129" s="5" t="b">
        <v>0</v>
      </c>
      <c r="I129" s="5" t="b">
        <v>0</v>
      </c>
      <c r="J129" s="59" t="s">
        <v>236</v>
      </c>
      <c r="K129" s="59"/>
      <c r="L129" s="59" t="s">
        <v>33</v>
      </c>
      <c r="M129" s="59" t="s">
        <v>34</v>
      </c>
      <c r="N129" s="59" t="s">
        <v>37</v>
      </c>
      <c r="O129" s="9" t="s">
        <v>235</v>
      </c>
      <c r="P129" s="5" t="s">
        <v>44</v>
      </c>
    </row>
    <row r="130" spans="1:16" ht="105" x14ac:dyDescent="0.25">
      <c r="A130" s="5">
        <v>5030</v>
      </c>
      <c r="B130" s="5" t="s">
        <v>233</v>
      </c>
      <c r="C130" s="5">
        <v>352.91863999999902</v>
      </c>
      <c r="D130" s="5" t="s">
        <v>161</v>
      </c>
      <c r="E130" s="5" t="b">
        <v>1</v>
      </c>
      <c r="F130" s="5" t="b">
        <v>0</v>
      </c>
      <c r="G130" s="5" t="b">
        <v>0</v>
      </c>
      <c r="H130" s="5" t="b">
        <v>0</v>
      </c>
      <c r="I130" s="5" t="b">
        <v>0</v>
      </c>
      <c r="J130" s="59" t="s">
        <v>237</v>
      </c>
      <c r="K130" s="59"/>
      <c r="L130" s="59" t="s">
        <v>33</v>
      </c>
      <c r="M130" s="59" t="s">
        <v>34</v>
      </c>
      <c r="N130" s="59" t="s">
        <v>37</v>
      </c>
      <c r="O130" s="9" t="s">
        <v>235</v>
      </c>
      <c r="P130" s="5" t="s">
        <v>44</v>
      </c>
    </row>
    <row r="131" spans="1:16" ht="105" x14ac:dyDescent="0.25">
      <c r="A131" s="5">
        <v>5030</v>
      </c>
      <c r="B131" s="5" t="s">
        <v>233</v>
      </c>
      <c r="C131" s="5">
        <v>352.91863999999902</v>
      </c>
      <c r="D131" s="5" t="s">
        <v>161</v>
      </c>
      <c r="E131" s="5" t="b">
        <v>1</v>
      </c>
      <c r="F131" s="5" t="b">
        <v>0</v>
      </c>
      <c r="G131" s="5" t="b">
        <v>0</v>
      </c>
      <c r="H131" s="5" t="b">
        <v>0</v>
      </c>
      <c r="I131" s="5" t="b">
        <v>0</v>
      </c>
      <c r="J131" s="59" t="s">
        <v>238</v>
      </c>
      <c r="K131" s="59"/>
      <c r="L131" s="59" t="s">
        <v>33</v>
      </c>
      <c r="M131" s="59" t="s">
        <v>34</v>
      </c>
      <c r="N131" s="59" t="s">
        <v>37</v>
      </c>
      <c r="O131" s="9" t="s">
        <v>235</v>
      </c>
      <c r="P131" s="5" t="s">
        <v>44</v>
      </c>
    </row>
    <row r="132" spans="1:16" ht="105" x14ac:dyDescent="0.25">
      <c r="A132" s="5">
        <v>5030</v>
      </c>
      <c r="B132" s="5" t="s">
        <v>233</v>
      </c>
      <c r="C132" s="5">
        <v>352.91863999999902</v>
      </c>
      <c r="D132" s="5" t="s">
        <v>161</v>
      </c>
      <c r="E132" s="5" t="b">
        <v>1</v>
      </c>
      <c r="F132" s="5" t="b">
        <v>0</v>
      </c>
      <c r="G132" s="5" t="b">
        <v>0</v>
      </c>
      <c r="H132" s="5" t="b">
        <v>0</v>
      </c>
      <c r="I132" s="5" t="b">
        <v>0</v>
      </c>
      <c r="J132" s="59" t="s">
        <v>239</v>
      </c>
      <c r="K132" s="59"/>
      <c r="L132" s="59" t="s">
        <v>33</v>
      </c>
      <c r="M132" s="59" t="s">
        <v>34</v>
      </c>
      <c r="N132" s="59" t="s">
        <v>37</v>
      </c>
      <c r="O132" s="9" t="s">
        <v>235</v>
      </c>
      <c r="P132" s="5" t="s">
        <v>44</v>
      </c>
    </row>
    <row r="133" spans="1:16" ht="105" x14ac:dyDescent="0.25">
      <c r="A133" s="5">
        <v>5030</v>
      </c>
      <c r="B133" s="5" t="s">
        <v>233</v>
      </c>
      <c r="C133" s="5">
        <v>352.91863999999902</v>
      </c>
      <c r="D133" s="5" t="s">
        <v>161</v>
      </c>
      <c r="E133" s="5" t="b">
        <v>1</v>
      </c>
      <c r="F133" s="5" t="b">
        <v>0</v>
      </c>
      <c r="G133" s="5" t="b">
        <v>0</v>
      </c>
      <c r="H133" s="5" t="b">
        <v>0</v>
      </c>
      <c r="I133" s="5" t="b">
        <v>0</v>
      </c>
      <c r="J133" s="59" t="s">
        <v>240</v>
      </c>
      <c r="K133" s="59"/>
      <c r="L133" s="59" t="s">
        <v>33</v>
      </c>
      <c r="M133" s="59" t="s">
        <v>34</v>
      </c>
      <c r="N133" s="59" t="s">
        <v>37</v>
      </c>
      <c r="O133" s="9" t="s">
        <v>235</v>
      </c>
      <c r="P133" s="5" t="s">
        <v>44</v>
      </c>
    </row>
    <row r="134" spans="1:16" ht="105" x14ac:dyDescent="0.25">
      <c r="A134" s="5">
        <v>5030</v>
      </c>
      <c r="B134" s="5" t="s">
        <v>233</v>
      </c>
      <c r="C134" s="5">
        <v>352.91863999999902</v>
      </c>
      <c r="D134" s="5" t="s">
        <v>161</v>
      </c>
      <c r="E134" s="5" t="b">
        <v>1</v>
      </c>
      <c r="F134" s="5" t="b">
        <v>0</v>
      </c>
      <c r="G134" s="5" t="b">
        <v>0</v>
      </c>
      <c r="H134" s="5" t="b">
        <v>0</v>
      </c>
      <c r="I134" s="5" t="b">
        <v>0</v>
      </c>
      <c r="J134" s="59" t="s">
        <v>241</v>
      </c>
      <c r="K134" s="59"/>
      <c r="L134" s="59" t="s">
        <v>33</v>
      </c>
      <c r="M134" s="59" t="s">
        <v>34</v>
      </c>
      <c r="N134" s="59" t="s">
        <v>37</v>
      </c>
      <c r="O134" s="9" t="s">
        <v>235</v>
      </c>
      <c r="P134" s="5" t="s">
        <v>44</v>
      </c>
    </row>
    <row r="135" spans="1:16" ht="105" x14ac:dyDescent="0.25">
      <c r="A135" s="5">
        <v>5030</v>
      </c>
      <c r="B135" s="5" t="s">
        <v>233</v>
      </c>
      <c r="C135" s="5">
        <v>352.91863999999902</v>
      </c>
      <c r="D135" s="5" t="s">
        <v>161</v>
      </c>
      <c r="E135" s="5" t="b">
        <v>1</v>
      </c>
      <c r="F135" s="5" t="b">
        <v>0</v>
      </c>
      <c r="G135" s="5" t="b">
        <v>0</v>
      </c>
      <c r="H135" s="5" t="b">
        <v>0</v>
      </c>
      <c r="I135" s="5" t="b">
        <v>0</v>
      </c>
      <c r="J135" s="59" t="s">
        <v>242</v>
      </c>
      <c r="K135" s="59"/>
      <c r="L135" s="59" t="s">
        <v>33</v>
      </c>
      <c r="M135" s="59" t="s">
        <v>34</v>
      </c>
      <c r="N135" s="59" t="s">
        <v>37</v>
      </c>
      <c r="O135" s="9" t="s">
        <v>235</v>
      </c>
      <c r="P135" s="5" t="s">
        <v>44</v>
      </c>
    </row>
    <row r="136" spans="1:16" x14ac:dyDescent="0.25">
      <c r="A136" s="5">
        <v>5031</v>
      </c>
      <c r="B136" s="5" t="s">
        <v>243</v>
      </c>
      <c r="C136" s="5">
        <v>247.14505</v>
      </c>
      <c r="D136" s="5" t="s">
        <v>161</v>
      </c>
      <c r="E136" s="5" t="b">
        <v>1</v>
      </c>
      <c r="F136" s="5" t="b">
        <v>0</v>
      </c>
      <c r="G136" s="5" t="b">
        <v>0</v>
      </c>
      <c r="H136" s="5" t="b">
        <v>0</v>
      </c>
      <c r="I136" s="5" t="b">
        <v>0</v>
      </c>
      <c r="J136" s="59" t="s">
        <v>244</v>
      </c>
      <c r="K136" s="59"/>
      <c r="L136" s="59" t="s">
        <v>33</v>
      </c>
      <c r="M136" s="59" t="s">
        <v>34</v>
      </c>
      <c r="N136" s="59" t="s">
        <v>28</v>
      </c>
      <c r="O136" s="5" t="s">
        <v>245</v>
      </c>
      <c r="P136" s="5" t="s">
        <v>44</v>
      </c>
    </row>
    <row r="137" spans="1:16" x14ac:dyDescent="0.25">
      <c r="A137" s="5">
        <v>5031</v>
      </c>
      <c r="B137" s="5" t="s">
        <v>243</v>
      </c>
      <c r="C137" s="5">
        <v>247.14505</v>
      </c>
      <c r="D137" s="5" t="s">
        <v>161</v>
      </c>
      <c r="E137" s="5" t="b">
        <v>1</v>
      </c>
      <c r="F137" s="5" t="b">
        <v>0</v>
      </c>
      <c r="G137" s="5" t="b">
        <v>0</v>
      </c>
      <c r="H137" s="5" t="b">
        <v>0</v>
      </c>
      <c r="I137" s="5" t="b">
        <v>0</v>
      </c>
      <c r="J137" s="59" t="s">
        <v>246</v>
      </c>
      <c r="K137" s="59"/>
      <c r="L137" s="59" t="s">
        <v>33</v>
      </c>
      <c r="M137" s="59" t="s">
        <v>34</v>
      </c>
      <c r="N137" s="59" t="s">
        <v>28</v>
      </c>
      <c r="O137" s="5" t="s">
        <v>245</v>
      </c>
      <c r="P137" s="5" t="s">
        <v>44</v>
      </c>
    </row>
    <row r="138" spans="1:16" x14ac:dyDescent="0.25">
      <c r="A138" s="5">
        <v>5031</v>
      </c>
      <c r="B138" s="5" t="s">
        <v>243</v>
      </c>
      <c r="C138" s="5">
        <v>247.14505</v>
      </c>
      <c r="D138" s="5" t="s">
        <v>161</v>
      </c>
      <c r="E138" s="5" t="b">
        <v>1</v>
      </c>
      <c r="F138" s="5" t="b">
        <v>0</v>
      </c>
      <c r="G138" s="5" t="b">
        <v>0</v>
      </c>
      <c r="H138" s="5" t="b">
        <v>0</v>
      </c>
      <c r="I138" s="5" t="b">
        <v>0</v>
      </c>
      <c r="J138" s="59" t="s">
        <v>247</v>
      </c>
      <c r="K138" s="59"/>
      <c r="L138" s="59" t="s">
        <v>33</v>
      </c>
      <c r="M138" s="59" t="s">
        <v>34</v>
      </c>
      <c r="N138" s="59" t="s">
        <v>28</v>
      </c>
      <c r="O138" s="5" t="s">
        <v>245</v>
      </c>
      <c r="P138" s="5" t="s">
        <v>44</v>
      </c>
    </row>
    <row r="139" spans="1:16" x14ac:dyDescent="0.25">
      <c r="A139" s="5">
        <v>5031</v>
      </c>
      <c r="B139" s="5" t="s">
        <v>243</v>
      </c>
      <c r="C139" s="5">
        <v>247.14505</v>
      </c>
      <c r="D139" s="5" t="s">
        <v>161</v>
      </c>
      <c r="E139" s="5" t="b">
        <v>1</v>
      </c>
      <c r="F139" s="5" t="b">
        <v>0</v>
      </c>
      <c r="G139" s="5" t="b">
        <v>0</v>
      </c>
      <c r="H139" s="5" t="b">
        <v>0</v>
      </c>
      <c r="I139" s="5" t="b">
        <v>0</v>
      </c>
      <c r="J139" s="59" t="s">
        <v>248</v>
      </c>
      <c r="K139" s="59"/>
      <c r="L139" s="59" t="s">
        <v>33</v>
      </c>
      <c r="M139" s="59" t="s">
        <v>34</v>
      </c>
      <c r="N139" s="59" t="s">
        <v>28</v>
      </c>
      <c r="O139" s="5" t="s">
        <v>245</v>
      </c>
      <c r="P139" s="5" t="s">
        <v>44</v>
      </c>
    </row>
    <row r="140" spans="1:16" x14ac:dyDescent="0.25">
      <c r="A140" s="5">
        <v>5031</v>
      </c>
      <c r="B140" s="5" t="s">
        <v>243</v>
      </c>
      <c r="C140" s="5">
        <v>247.14505</v>
      </c>
      <c r="D140" s="5" t="s">
        <v>161</v>
      </c>
      <c r="E140" s="5" t="b">
        <v>1</v>
      </c>
      <c r="F140" s="5" t="b">
        <v>0</v>
      </c>
      <c r="G140" s="5" t="b">
        <v>0</v>
      </c>
      <c r="H140" s="5" t="b">
        <v>0</v>
      </c>
      <c r="I140" s="5" t="b">
        <v>0</v>
      </c>
      <c r="J140" s="59" t="s">
        <v>249</v>
      </c>
      <c r="K140" s="59"/>
      <c r="L140" s="59" t="s">
        <v>33</v>
      </c>
      <c r="M140" s="59" t="s">
        <v>34</v>
      </c>
      <c r="N140" s="59" t="s">
        <v>28</v>
      </c>
      <c r="O140" s="5" t="s">
        <v>245</v>
      </c>
      <c r="P140" s="5" t="s">
        <v>44</v>
      </c>
    </row>
    <row r="141" spans="1:16" x14ac:dyDescent="0.25">
      <c r="A141" s="5">
        <v>5034</v>
      </c>
      <c r="B141" s="5" t="s">
        <v>250</v>
      </c>
      <c r="C141" s="5">
        <v>429.72629000000001</v>
      </c>
      <c r="D141" s="5" t="s">
        <v>41</v>
      </c>
      <c r="E141" s="5" t="b">
        <v>1</v>
      </c>
      <c r="F141" s="5" t="b">
        <v>0</v>
      </c>
      <c r="G141" s="5" t="b">
        <v>0</v>
      </c>
      <c r="H141" s="5" t="b">
        <v>0</v>
      </c>
      <c r="I141" s="5" t="b">
        <v>1</v>
      </c>
      <c r="J141" s="59" t="s">
        <v>251</v>
      </c>
      <c r="K141" s="59"/>
      <c r="L141" s="59" t="s">
        <v>23</v>
      </c>
      <c r="M141" s="59" t="s">
        <v>24</v>
      </c>
      <c r="N141" s="59" t="s">
        <v>37</v>
      </c>
      <c r="O141" s="5" t="s">
        <v>252</v>
      </c>
      <c r="P141" s="5" t="s">
        <v>44</v>
      </c>
    </row>
    <row r="142" spans="1:16" x14ac:dyDescent="0.25">
      <c r="A142" s="5">
        <v>5034</v>
      </c>
      <c r="B142" s="5" t="s">
        <v>250</v>
      </c>
      <c r="C142" s="5">
        <v>429.72629000000001</v>
      </c>
      <c r="D142" s="5" t="s">
        <v>41</v>
      </c>
      <c r="E142" s="5" t="b">
        <v>1</v>
      </c>
      <c r="F142" s="5" t="b">
        <v>0</v>
      </c>
      <c r="G142" s="5" t="b">
        <v>0</v>
      </c>
      <c r="H142" s="5" t="b">
        <v>0</v>
      </c>
      <c r="I142" s="5" t="b">
        <v>1</v>
      </c>
      <c r="J142" s="59" t="s">
        <v>253</v>
      </c>
      <c r="K142" s="59"/>
      <c r="L142" s="59" t="s">
        <v>23</v>
      </c>
      <c r="M142" s="59" t="s">
        <v>24</v>
      </c>
      <c r="N142" s="59" t="s">
        <v>37</v>
      </c>
      <c r="O142" s="5" t="s">
        <v>252</v>
      </c>
      <c r="P142" s="5" t="s">
        <v>44</v>
      </c>
    </row>
    <row r="143" spans="1:16" x14ac:dyDescent="0.25">
      <c r="A143" s="5">
        <v>5034</v>
      </c>
      <c r="B143" s="5" t="s">
        <v>250</v>
      </c>
      <c r="C143" s="5">
        <v>429.72629000000001</v>
      </c>
      <c r="D143" s="5" t="s">
        <v>41</v>
      </c>
      <c r="E143" s="5" t="b">
        <v>1</v>
      </c>
      <c r="F143" s="5" t="b">
        <v>0</v>
      </c>
      <c r="G143" s="5" t="b">
        <v>0</v>
      </c>
      <c r="H143" s="5" t="b">
        <v>0</v>
      </c>
      <c r="I143" s="5" t="b">
        <v>1</v>
      </c>
      <c r="J143" s="59" t="s">
        <v>254</v>
      </c>
      <c r="K143" s="59"/>
      <c r="L143" s="59" t="s">
        <v>23</v>
      </c>
      <c r="M143" s="59" t="s">
        <v>24</v>
      </c>
      <c r="N143" s="59" t="s">
        <v>37</v>
      </c>
      <c r="O143" s="5" t="s">
        <v>252</v>
      </c>
      <c r="P143" s="5" t="s">
        <v>44</v>
      </c>
    </row>
    <row r="144" spans="1:16" x14ac:dyDescent="0.25">
      <c r="A144" s="5">
        <v>5034</v>
      </c>
      <c r="B144" s="5" t="s">
        <v>250</v>
      </c>
      <c r="C144" s="5">
        <v>429.72629000000001</v>
      </c>
      <c r="D144" s="5" t="s">
        <v>41</v>
      </c>
      <c r="E144" s="5" t="b">
        <v>1</v>
      </c>
      <c r="F144" s="5" t="b">
        <v>0</v>
      </c>
      <c r="G144" s="5" t="b">
        <v>0</v>
      </c>
      <c r="H144" s="5" t="b">
        <v>0</v>
      </c>
      <c r="I144" s="5" t="b">
        <v>1</v>
      </c>
      <c r="J144" s="59" t="s">
        <v>255</v>
      </c>
      <c r="K144" s="59"/>
      <c r="L144" s="59" t="s">
        <v>23</v>
      </c>
      <c r="M144" s="59" t="s">
        <v>24</v>
      </c>
      <c r="N144" s="59" t="s">
        <v>37</v>
      </c>
      <c r="O144" s="5" t="s">
        <v>252</v>
      </c>
      <c r="P144" s="5" t="s">
        <v>44</v>
      </c>
    </row>
    <row r="145" spans="1:16" x14ac:dyDescent="0.25">
      <c r="A145" s="5">
        <v>5035</v>
      </c>
      <c r="B145" s="5" t="s">
        <v>256</v>
      </c>
      <c r="C145" s="5">
        <v>381.33803999999901</v>
      </c>
      <c r="D145" s="5" t="s">
        <v>41</v>
      </c>
      <c r="E145" s="5" t="b">
        <v>1</v>
      </c>
      <c r="F145" s="5" t="b">
        <v>0</v>
      </c>
      <c r="G145" s="5" t="b">
        <v>0</v>
      </c>
      <c r="H145" s="5" t="b">
        <v>0</v>
      </c>
      <c r="I145" s="5" t="b">
        <v>1</v>
      </c>
      <c r="J145" s="59" t="s">
        <v>64</v>
      </c>
      <c r="K145" s="59"/>
      <c r="L145" s="59" t="s">
        <v>23</v>
      </c>
      <c r="M145" s="59" t="s">
        <v>24</v>
      </c>
      <c r="N145" s="59" t="s">
        <v>28</v>
      </c>
      <c r="O145" s="5" t="s">
        <v>257</v>
      </c>
      <c r="P145" s="5" t="s">
        <v>44</v>
      </c>
    </row>
    <row r="146" spans="1:16" x14ac:dyDescent="0.25">
      <c r="A146" s="5">
        <v>5035</v>
      </c>
      <c r="B146" s="5" t="s">
        <v>256</v>
      </c>
      <c r="C146" s="5">
        <v>381.33803999999901</v>
      </c>
      <c r="D146" s="5" t="s">
        <v>41</v>
      </c>
      <c r="E146" s="5" t="b">
        <v>1</v>
      </c>
      <c r="F146" s="5" t="b">
        <v>0</v>
      </c>
      <c r="G146" s="5" t="b">
        <v>0</v>
      </c>
      <c r="H146" s="5" t="b">
        <v>0</v>
      </c>
      <c r="I146" s="5" t="b">
        <v>1</v>
      </c>
      <c r="J146" s="59" t="s">
        <v>258</v>
      </c>
      <c r="K146" s="59"/>
      <c r="L146" s="59" t="s">
        <v>23</v>
      </c>
      <c r="M146" s="59" t="s">
        <v>24</v>
      </c>
      <c r="N146" s="59" t="s">
        <v>28</v>
      </c>
      <c r="O146" s="5" t="s">
        <v>257</v>
      </c>
      <c r="P146" s="5" t="s">
        <v>44</v>
      </c>
    </row>
    <row r="147" spans="1:16" x14ac:dyDescent="0.25">
      <c r="A147" s="5">
        <v>5035</v>
      </c>
      <c r="B147" s="5" t="s">
        <v>256</v>
      </c>
      <c r="C147" s="5">
        <v>381.33803999999901</v>
      </c>
      <c r="D147" s="5" t="s">
        <v>41</v>
      </c>
      <c r="E147" s="5" t="b">
        <v>1</v>
      </c>
      <c r="F147" s="5" t="b">
        <v>0</v>
      </c>
      <c r="G147" s="5" t="b">
        <v>0</v>
      </c>
      <c r="H147" s="5" t="b">
        <v>0</v>
      </c>
      <c r="I147" s="5" t="b">
        <v>1</v>
      </c>
      <c r="J147" s="59" t="s">
        <v>78</v>
      </c>
      <c r="K147" s="59"/>
      <c r="L147" s="59" t="s">
        <v>23</v>
      </c>
      <c r="M147" s="59" t="s">
        <v>24</v>
      </c>
      <c r="N147" s="59" t="s">
        <v>28</v>
      </c>
      <c r="O147" s="5" t="s">
        <v>257</v>
      </c>
      <c r="P147" s="5" t="s">
        <v>44</v>
      </c>
    </row>
    <row r="148" spans="1:16" x14ac:dyDescent="0.25">
      <c r="A148" s="5">
        <v>5035</v>
      </c>
      <c r="B148" s="5" t="s">
        <v>256</v>
      </c>
      <c r="C148" s="5">
        <v>381.33803999999901</v>
      </c>
      <c r="D148" s="5" t="s">
        <v>41</v>
      </c>
      <c r="E148" s="5" t="b">
        <v>1</v>
      </c>
      <c r="F148" s="5" t="b">
        <v>0</v>
      </c>
      <c r="G148" s="5" t="b">
        <v>0</v>
      </c>
      <c r="H148" s="5" t="b">
        <v>0</v>
      </c>
      <c r="I148" s="5" t="b">
        <v>1</v>
      </c>
      <c r="J148" s="59" t="s">
        <v>75</v>
      </c>
      <c r="K148" s="59"/>
      <c r="L148" s="59" t="s">
        <v>23</v>
      </c>
      <c r="M148" s="59" t="s">
        <v>24</v>
      </c>
      <c r="N148" s="59" t="s">
        <v>28</v>
      </c>
      <c r="O148" s="5" t="s">
        <v>257</v>
      </c>
      <c r="P148" s="5" t="s">
        <v>44</v>
      </c>
    </row>
    <row r="149" spans="1:16" x14ac:dyDescent="0.25">
      <c r="A149" s="5">
        <v>5038</v>
      </c>
      <c r="B149" s="5" t="s">
        <v>259</v>
      </c>
      <c r="C149" s="5">
        <v>1092.6500000000001</v>
      </c>
      <c r="D149" s="5" t="s">
        <v>41</v>
      </c>
      <c r="E149" s="5" t="b">
        <v>1</v>
      </c>
      <c r="F149" s="5" t="b">
        <v>0</v>
      </c>
      <c r="G149" s="5" t="b">
        <v>0</v>
      </c>
      <c r="H149" s="5" t="b">
        <v>0</v>
      </c>
      <c r="I149" s="5" t="b">
        <v>1</v>
      </c>
      <c r="J149" s="59" t="s">
        <v>75</v>
      </c>
      <c r="K149" s="59"/>
      <c r="L149" s="59" t="s">
        <v>23</v>
      </c>
      <c r="M149" s="59" t="s">
        <v>24</v>
      </c>
      <c r="N149" s="59" t="s">
        <v>28</v>
      </c>
      <c r="O149" s="5" t="s">
        <v>260</v>
      </c>
      <c r="P149" s="5" t="s">
        <v>44</v>
      </c>
    </row>
    <row r="150" spans="1:16" x14ac:dyDescent="0.25">
      <c r="A150" s="5">
        <v>5038</v>
      </c>
      <c r="B150" s="5" t="s">
        <v>259</v>
      </c>
      <c r="C150" s="5">
        <v>1092.6500000000001</v>
      </c>
      <c r="D150" s="5" t="s">
        <v>41</v>
      </c>
      <c r="E150" s="5" t="b">
        <v>1</v>
      </c>
      <c r="F150" s="5" t="b">
        <v>0</v>
      </c>
      <c r="G150" s="5" t="b">
        <v>0</v>
      </c>
      <c r="H150" s="5" t="b">
        <v>0</v>
      </c>
      <c r="I150" s="5" t="b">
        <v>1</v>
      </c>
      <c r="J150" s="59" t="s">
        <v>78</v>
      </c>
      <c r="K150" s="59"/>
      <c r="L150" s="59" t="s">
        <v>23</v>
      </c>
      <c r="M150" s="59" t="s">
        <v>24</v>
      </c>
      <c r="N150" s="59" t="s">
        <v>28</v>
      </c>
      <c r="O150" s="5" t="s">
        <v>260</v>
      </c>
      <c r="P150" s="5" t="s">
        <v>44</v>
      </c>
    </row>
    <row r="151" spans="1:16" x14ac:dyDescent="0.25">
      <c r="A151" s="5">
        <v>5038</v>
      </c>
      <c r="B151" s="5" t="s">
        <v>259</v>
      </c>
      <c r="C151" s="5">
        <v>1092.6500000000001</v>
      </c>
      <c r="D151" s="5" t="s">
        <v>41</v>
      </c>
      <c r="E151" s="5" t="b">
        <v>1</v>
      </c>
      <c r="F151" s="5" t="b">
        <v>0</v>
      </c>
      <c r="G151" s="5" t="b">
        <v>0</v>
      </c>
      <c r="H151" s="5" t="b">
        <v>0</v>
      </c>
      <c r="I151" s="5" t="b">
        <v>1</v>
      </c>
      <c r="J151" s="59" t="s">
        <v>261</v>
      </c>
      <c r="K151" s="59"/>
      <c r="L151" s="59" t="s">
        <v>23</v>
      </c>
      <c r="M151" s="59" t="s">
        <v>24</v>
      </c>
      <c r="N151" s="59" t="s">
        <v>28</v>
      </c>
      <c r="O151" s="5" t="s">
        <v>260</v>
      </c>
      <c r="P151" s="5" t="s">
        <v>44</v>
      </c>
    </row>
    <row r="152" spans="1:16" x14ac:dyDescent="0.25">
      <c r="A152" s="5">
        <v>5039</v>
      </c>
      <c r="B152" s="5" t="s">
        <v>262</v>
      </c>
      <c r="C152" s="5">
        <v>909.39586999999904</v>
      </c>
      <c r="D152" s="5" t="s">
        <v>41</v>
      </c>
      <c r="E152" s="5" t="b">
        <v>1</v>
      </c>
      <c r="F152" s="5" t="b">
        <v>0</v>
      </c>
      <c r="G152" s="5" t="b">
        <v>0</v>
      </c>
      <c r="H152" s="5" t="b">
        <v>0</v>
      </c>
      <c r="I152" s="5" t="b">
        <v>1</v>
      </c>
      <c r="J152" s="59" t="s">
        <v>263</v>
      </c>
      <c r="K152" s="59"/>
      <c r="L152" s="59" t="s">
        <v>33</v>
      </c>
      <c r="M152" s="59" t="s">
        <v>34</v>
      </c>
      <c r="N152" s="59" t="s">
        <v>28</v>
      </c>
      <c r="O152" s="5" t="s">
        <v>260</v>
      </c>
      <c r="P152" s="5" t="s">
        <v>44</v>
      </c>
    </row>
    <row r="153" spans="1:16" x14ac:dyDescent="0.25">
      <c r="A153" s="5">
        <v>5039</v>
      </c>
      <c r="B153" s="5" t="s">
        <v>262</v>
      </c>
      <c r="C153" s="5">
        <v>909.39586999999904</v>
      </c>
      <c r="D153" s="5" t="s">
        <v>41</v>
      </c>
      <c r="E153" s="5" t="b">
        <v>1</v>
      </c>
      <c r="F153" s="5" t="b">
        <v>0</v>
      </c>
      <c r="G153" s="5" t="b">
        <v>0</v>
      </c>
      <c r="H153" s="5" t="b">
        <v>0</v>
      </c>
      <c r="I153" s="5" t="b">
        <v>1</v>
      </c>
      <c r="J153" s="59" t="s">
        <v>264</v>
      </c>
      <c r="K153" s="59"/>
      <c r="L153" s="59" t="s">
        <v>33</v>
      </c>
      <c r="M153" s="59" t="s">
        <v>34</v>
      </c>
      <c r="N153" s="59" t="s">
        <v>28</v>
      </c>
      <c r="O153" s="5" t="s">
        <v>260</v>
      </c>
      <c r="P153" s="5" t="s">
        <v>44</v>
      </c>
    </row>
    <row r="154" spans="1:16" x14ac:dyDescent="0.25">
      <c r="A154" s="5">
        <v>5039</v>
      </c>
      <c r="B154" s="5" t="s">
        <v>262</v>
      </c>
      <c r="C154" s="5">
        <v>909.39586999999904</v>
      </c>
      <c r="D154" s="5" t="s">
        <v>41</v>
      </c>
      <c r="E154" s="5" t="b">
        <v>1</v>
      </c>
      <c r="F154" s="5" t="b">
        <v>0</v>
      </c>
      <c r="G154" s="5" t="b">
        <v>0</v>
      </c>
      <c r="H154" s="5" t="b">
        <v>0</v>
      </c>
      <c r="I154" s="5" t="b">
        <v>1</v>
      </c>
      <c r="J154" s="59" t="s">
        <v>265</v>
      </c>
      <c r="K154" s="59"/>
      <c r="L154" s="59" t="s">
        <v>33</v>
      </c>
      <c r="M154" s="59" t="s">
        <v>34</v>
      </c>
      <c r="N154" s="59" t="s">
        <v>28</v>
      </c>
      <c r="O154" s="5" t="s">
        <v>260</v>
      </c>
      <c r="P154" s="5" t="s">
        <v>44</v>
      </c>
    </row>
    <row r="155" spans="1:16" x14ac:dyDescent="0.25">
      <c r="A155" s="5">
        <v>5039</v>
      </c>
      <c r="B155" s="5" t="s">
        <v>262</v>
      </c>
      <c r="C155" s="5">
        <v>909.39586999999904</v>
      </c>
      <c r="D155" s="5" t="s">
        <v>41</v>
      </c>
      <c r="E155" s="5" t="b">
        <v>1</v>
      </c>
      <c r="F155" s="5" t="b">
        <v>0</v>
      </c>
      <c r="G155" s="5" t="b">
        <v>0</v>
      </c>
      <c r="H155" s="5" t="b">
        <v>0</v>
      </c>
      <c r="I155" s="5" t="b">
        <v>1</v>
      </c>
      <c r="J155" s="59" t="s">
        <v>266</v>
      </c>
      <c r="K155" s="59"/>
      <c r="L155" s="59" t="s">
        <v>33</v>
      </c>
      <c r="M155" s="59" t="s">
        <v>34</v>
      </c>
      <c r="N155" s="59" t="s">
        <v>28</v>
      </c>
      <c r="O155" s="5" t="s">
        <v>260</v>
      </c>
      <c r="P155" s="5" t="s">
        <v>44</v>
      </c>
    </row>
    <row r="156" spans="1:16" x14ac:dyDescent="0.25">
      <c r="A156" s="5">
        <v>5040</v>
      </c>
      <c r="B156" s="5" t="s">
        <v>267</v>
      </c>
      <c r="C156" s="5">
        <v>233.89214000000001</v>
      </c>
      <c r="D156" s="5" t="s">
        <v>41</v>
      </c>
      <c r="E156" s="5" t="b">
        <v>1</v>
      </c>
      <c r="F156" s="5" t="b">
        <v>0</v>
      </c>
      <c r="G156" s="5" t="b">
        <v>0</v>
      </c>
      <c r="H156" s="5" t="b">
        <v>0</v>
      </c>
      <c r="I156" s="5" t="b">
        <v>1</v>
      </c>
      <c r="J156" s="59" t="s">
        <v>268</v>
      </c>
      <c r="K156" s="59"/>
      <c r="L156" s="59" t="s">
        <v>33</v>
      </c>
      <c r="M156" s="59" t="s">
        <v>34</v>
      </c>
      <c r="N156" s="59" t="s">
        <v>28</v>
      </c>
      <c r="O156" s="5" t="s">
        <v>260</v>
      </c>
      <c r="P156" s="5" t="s">
        <v>44</v>
      </c>
    </row>
    <row r="157" spans="1:16" x14ac:dyDescent="0.25">
      <c r="A157" s="5">
        <v>5040</v>
      </c>
      <c r="B157" s="5" t="s">
        <v>267</v>
      </c>
      <c r="C157" s="5">
        <v>233.89214000000001</v>
      </c>
      <c r="D157" s="5" t="s">
        <v>41</v>
      </c>
      <c r="E157" s="5" t="b">
        <v>1</v>
      </c>
      <c r="F157" s="5" t="b">
        <v>0</v>
      </c>
      <c r="G157" s="5" t="b">
        <v>0</v>
      </c>
      <c r="H157" s="5" t="b">
        <v>0</v>
      </c>
      <c r="I157" s="5" t="b">
        <v>1</v>
      </c>
      <c r="J157" s="59" t="s">
        <v>269</v>
      </c>
      <c r="K157" s="59"/>
      <c r="L157" s="59" t="s">
        <v>33</v>
      </c>
      <c r="M157" s="59" t="s">
        <v>34</v>
      </c>
      <c r="N157" s="59" t="s">
        <v>28</v>
      </c>
      <c r="O157" s="5" t="s">
        <v>260</v>
      </c>
      <c r="P157" s="5" t="s">
        <v>44</v>
      </c>
    </row>
    <row r="158" spans="1:16" x14ac:dyDescent="0.25">
      <c r="A158" s="5">
        <v>5040</v>
      </c>
      <c r="B158" s="5" t="s">
        <v>267</v>
      </c>
      <c r="C158" s="5">
        <v>233.89214000000001</v>
      </c>
      <c r="D158" s="5" t="s">
        <v>41</v>
      </c>
      <c r="E158" s="5" t="b">
        <v>1</v>
      </c>
      <c r="F158" s="5" t="b">
        <v>0</v>
      </c>
      <c r="G158" s="5" t="b">
        <v>0</v>
      </c>
      <c r="H158" s="5" t="b">
        <v>0</v>
      </c>
      <c r="I158" s="5" t="b">
        <v>1</v>
      </c>
      <c r="J158" s="59" t="s">
        <v>270</v>
      </c>
      <c r="K158" s="59"/>
      <c r="L158" s="59" t="s">
        <v>33</v>
      </c>
      <c r="M158" s="59" t="s">
        <v>34</v>
      </c>
      <c r="N158" s="59" t="s">
        <v>28</v>
      </c>
      <c r="O158" s="5" t="s">
        <v>260</v>
      </c>
      <c r="P158" s="5" t="s">
        <v>44</v>
      </c>
    </row>
    <row r="159" spans="1:16" x14ac:dyDescent="0.25">
      <c r="A159" s="5">
        <v>5041</v>
      </c>
      <c r="B159" s="5" t="s">
        <v>271</v>
      </c>
      <c r="C159" s="5">
        <v>423.32028000000003</v>
      </c>
      <c r="D159" s="5" t="s">
        <v>41</v>
      </c>
      <c r="E159" s="5" t="b">
        <v>1</v>
      </c>
      <c r="F159" s="5" t="b">
        <v>0</v>
      </c>
      <c r="G159" s="5" t="b">
        <v>0</v>
      </c>
      <c r="H159" s="5" t="b">
        <v>0</v>
      </c>
      <c r="I159" s="5" t="b">
        <v>1</v>
      </c>
      <c r="J159" s="59" t="s">
        <v>272</v>
      </c>
      <c r="K159" s="59"/>
      <c r="L159" s="59" t="s">
        <v>33</v>
      </c>
      <c r="M159" s="59" t="s">
        <v>34</v>
      </c>
      <c r="N159" s="59" t="s">
        <v>37</v>
      </c>
      <c r="O159" s="5" t="s">
        <v>252</v>
      </c>
      <c r="P159" s="5" t="s">
        <v>44</v>
      </c>
    </row>
    <row r="160" spans="1:16" x14ac:dyDescent="0.25">
      <c r="A160" s="5">
        <v>5041</v>
      </c>
      <c r="B160" s="5" t="s">
        <v>271</v>
      </c>
      <c r="C160" s="5">
        <v>423.32028000000003</v>
      </c>
      <c r="D160" s="5" t="s">
        <v>41</v>
      </c>
      <c r="E160" s="5" t="b">
        <v>1</v>
      </c>
      <c r="F160" s="5" t="b">
        <v>0</v>
      </c>
      <c r="G160" s="5" t="b">
        <v>0</v>
      </c>
      <c r="H160" s="5" t="b">
        <v>0</v>
      </c>
      <c r="I160" s="5" t="b">
        <v>1</v>
      </c>
      <c r="J160" s="59" t="s">
        <v>273</v>
      </c>
      <c r="K160" s="59"/>
      <c r="L160" s="59" t="s">
        <v>33</v>
      </c>
      <c r="M160" s="59" t="s">
        <v>34</v>
      </c>
      <c r="N160" s="59" t="s">
        <v>37</v>
      </c>
      <c r="O160" s="5" t="s">
        <v>252</v>
      </c>
      <c r="P160" s="5" t="s">
        <v>44</v>
      </c>
    </row>
    <row r="161" spans="1:16" x14ac:dyDescent="0.25">
      <c r="A161" s="5">
        <v>5041</v>
      </c>
      <c r="B161" s="5" t="s">
        <v>271</v>
      </c>
      <c r="C161" s="5">
        <v>423.32028000000003</v>
      </c>
      <c r="D161" s="5" t="s">
        <v>41</v>
      </c>
      <c r="E161" s="5" t="b">
        <v>1</v>
      </c>
      <c r="F161" s="5" t="b">
        <v>0</v>
      </c>
      <c r="G161" s="5" t="b">
        <v>0</v>
      </c>
      <c r="H161" s="5" t="b">
        <v>0</v>
      </c>
      <c r="I161" s="5" t="b">
        <v>1</v>
      </c>
      <c r="J161" s="59" t="s">
        <v>274</v>
      </c>
      <c r="K161" s="59"/>
      <c r="L161" s="59" t="s">
        <v>33</v>
      </c>
      <c r="M161" s="59" t="s">
        <v>34</v>
      </c>
      <c r="N161" s="59" t="s">
        <v>37</v>
      </c>
      <c r="O161" s="5" t="s">
        <v>252</v>
      </c>
      <c r="P161" s="5" t="s">
        <v>44</v>
      </c>
    </row>
    <row r="162" spans="1:16" x14ac:dyDescent="0.25">
      <c r="A162" s="5">
        <v>5041</v>
      </c>
      <c r="B162" s="5" t="s">
        <v>271</v>
      </c>
      <c r="C162" s="5">
        <v>423.32028000000003</v>
      </c>
      <c r="D162" s="5" t="s">
        <v>41</v>
      </c>
      <c r="E162" s="5" t="b">
        <v>1</v>
      </c>
      <c r="F162" s="5" t="b">
        <v>0</v>
      </c>
      <c r="G162" s="5" t="b">
        <v>0</v>
      </c>
      <c r="H162" s="5" t="b">
        <v>0</v>
      </c>
      <c r="I162" s="5" t="b">
        <v>1</v>
      </c>
      <c r="J162" s="59" t="s">
        <v>275</v>
      </c>
      <c r="K162" s="59"/>
      <c r="L162" s="59" t="s">
        <v>33</v>
      </c>
      <c r="M162" s="59" t="s">
        <v>34</v>
      </c>
      <c r="N162" s="59" t="s">
        <v>37</v>
      </c>
      <c r="O162" s="5" t="s">
        <v>252</v>
      </c>
      <c r="P162" s="5" t="s">
        <v>44</v>
      </c>
    </row>
    <row r="163" spans="1:16" x14ac:dyDescent="0.25">
      <c r="A163" s="5">
        <v>5041</v>
      </c>
      <c r="B163" s="5" t="s">
        <v>271</v>
      </c>
      <c r="C163" s="5">
        <v>423.32028000000003</v>
      </c>
      <c r="D163" s="5" t="s">
        <v>41</v>
      </c>
      <c r="E163" s="5" t="b">
        <v>1</v>
      </c>
      <c r="F163" s="5" t="b">
        <v>0</v>
      </c>
      <c r="G163" s="5" t="b">
        <v>0</v>
      </c>
      <c r="H163" s="5" t="b">
        <v>0</v>
      </c>
      <c r="I163" s="5" t="b">
        <v>1</v>
      </c>
      <c r="J163" s="59" t="s">
        <v>276</v>
      </c>
      <c r="K163" s="59"/>
      <c r="L163" s="59" t="s">
        <v>33</v>
      </c>
      <c r="M163" s="59" t="s">
        <v>34</v>
      </c>
      <c r="N163" s="59" t="s">
        <v>37</v>
      </c>
      <c r="O163" s="5" t="s">
        <v>252</v>
      </c>
      <c r="P163" s="5" t="s">
        <v>44</v>
      </c>
    </row>
    <row r="164" spans="1:16" x14ac:dyDescent="0.25">
      <c r="A164" s="5">
        <v>5041</v>
      </c>
      <c r="B164" s="5" t="s">
        <v>271</v>
      </c>
      <c r="C164" s="5">
        <v>423.32028000000003</v>
      </c>
      <c r="D164" s="5" t="s">
        <v>41</v>
      </c>
      <c r="E164" s="5" t="b">
        <v>1</v>
      </c>
      <c r="F164" s="5" t="b">
        <v>0</v>
      </c>
      <c r="G164" s="5" t="b">
        <v>0</v>
      </c>
      <c r="H164" s="5" t="b">
        <v>0</v>
      </c>
      <c r="I164" s="5" t="b">
        <v>1</v>
      </c>
      <c r="J164" s="59" t="s">
        <v>277</v>
      </c>
      <c r="K164" s="59"/>
      <c r="L164" s="59" t="s">
        <v>33</v>
      </c>
      <c r="M164" s="59" t="s">
        <v>34</v>
      </c>
      <c r="N164" s="59" t="s">
        <v>37</v>
      </c>
      <c r="O164" s="5" t="s">
        <v>252</v>
      </c>
      <c r="P164" s="5" t="s">
        <v>44</v>
      </c>
    </row>
    <row r="165" spans="1:16" s="6" customFormat="1" x14ac:dyDescent="0.25">
      <c r="A165" s="5">
        <v>5041</v>
      </c>
      <c r="B165" s="5" t="s">
        <v>271</v>
      </c>
      <c r="C165" s="5">
        <v>423.32028000000003</v>
      </c>
      <c r="D165" s="5" t="s">
        <v>41</v>
      </c>
      <c r="E165" s="5" t="b">
        <v>1</v>
      </c>
      <c r="F165" s="5" t="b">
        <v>0</v>
      </c>
      <c r="G165" s="5" t="b">
        <v>0</v>
      </c>
      <c r="H165" s="5" t="b">
        <v>0</v>
      </c>
      <c r="I165" s="5" t="b">
        <v>1</v>
      </c>
      <c r="J165" s="59" t="s">
        <v>278</v>
      </c>
      <c r="K165" s="59"/>
      <c r="L165" s="59" t="s">
        <v>33</v>
      </c>
      <c r="M165" s="59" t="s">
        <v>34</v>
      </c>
      <c r="N165" s="59" t="s">
        <v>37</v>
      </c>
      <c r="O165" s="5" t="s">
        <v>252</v>
      </c>
      <c r="P165" s="5" t="s">
        <v>44</v>
      </c>
    </row>
    <row r="166" spans="1:16" x14ac:dyDescent="0.25">
      <c r="A166" s="5">
        <v>5042</v>
      </c>
      <c r="B166" s="5" t="s">
        <v>279</v>
      </c>
      <c r="C166" s="5">
        <v>268.67592999999903</v>
      </c>
      <c r="D166" s="5" t="s">
        <v>41</v>
      </c>
      <c r="E166" s="5" t="b">
        <v>1</v>
      </c>
      <c r="F166" s="5" t="b">
        <v>0</v>
      </c>
      <c r="G166" s="5" t="b">
        <v>0</v>
      </c>
      <c r="H166" s="5" t="b">
        <v>0</v>
      </c>
      <c r="I166" s="5" t="b">
        <v>1</v>
      </c>
      <c r="J166" s="59" t="s">
        <v>280</v>
      </c>
      <c r="K166" s="59"/>
      <c r="L166" s="59" t="s">
        <v>112</v>
      </c>
      <c r="M166" s="59" t="s">
        <v>113</v>
      </c>
      <c r="N166" s="59" t="s">
        <v>37</v>
      </c>
      <c r="O166" s="5" t="s">
        <v>252</v>
      </c>
      <c r="P166" s="5" t="s">
        <v>116</v>
      </c>
    </row>
    <row r="167" spans="1:16" x14ac:dyDescent="0.25">
      <c r="A167" s="5">
        <v>5042</v>
      </c>
      <c r="B167" s="5" t="s">
        <v>281</v>
      </c>
      <c r="C167" s="5">
        <v>268.67592999999903</v>
      </c>
      <c r="D167" s="5" t="s">
        <v>41</v>
      </c>
      <c r="E167" s="5" t="b">
        <v>1</v>
      </c>
      <c r="F167" s="5" t="b">
        <v>0</v>
      </c>
      <c r="G167" s="5" t="b">
        <v>0</v>
      </c>
      <c r="H167" s="5" t="b">
        <v>0</v>
      </c>
      <c r="I167" s="5" t="b">
        <v>1</v>
      </c>
      <c r="J167" s="59" t="s">
        <v>282</v>
      </c>
      <c r="K167" s="59"/>
      <c r="L167" s="59" t="s">
        <v>112</v>
      </c>
      <c r="M167" s="59" t="s">
        <v>113</v>
      </c>
      <c r="N167" s="59" t="s">
        <v>37</v>
      </c>
      <c r="O167" s="5" t="s">
        <v>252</v>
      </c>
      <c r="P167" s="5" t="s">
        <v>116</v>
      </c>
    </row>
    <row r="168" spans="1:16" x14ac:dyDescent="0.25">
      <c r="A168" s="5">
        <v>5042</v>
      </c>
      <c r="B168" s="5" t="s">
        <v>281</v>
      </c>
      <c r="C168" s="5">
        <v>268.67592999999903</v>
      </c>
      <c r="D168" s="5" t="s">
        <v>41</v>
      </c>
      <c r="E168" s="5" t="b">
        <v>1</v>
      </c>
      <c r="F168" s="5" t="b">
        <v>0</v>
      </c>
      <c r="G168" s="5" t="b">
        <v>0</v>
      </c>
      <c r="H168" s="5" t="b">
        <v>0</v>
      </c>
      <c r="I168" s="5" t="b">
        <v>1</v>
      </c>
      <c r="J168" s="59" t="s">
        <v>283</v>
      </c>
      <c r="K168" s="59"/>
      <c r="L168" s="59" t="s">
        <v>112</v>
      </c>
      <c r="M168" s="59" t="s">
        <v>113</v>
      </c>
      <c r="N168" s="59" t="s">
        <v>37</v>
      </c>
      <c r="O168" s="5" t="s">
        <v>252</v>
      </c>
      <c r="P168" s="5" t="s">
        <v>116</v>
      </c>
    </row>
    <row r="169" spans="1:16" ht="120" x14ac:dyDescent="0.25">
      <c r="A169" s="7">
        <v>5042</v>
      </c>
      <c r="B169" s="7" t="s">
        <v>284</v>
      </c>
      <c r="C169" s="5">
        <v>268.67592999999903</v>
      </c>
      <c r="D169" s="7" t="s">
        <v>41</v>
      </c>
      <c r="E169" s="7" t="b">
        <v>1</v>
      </c>
      <c r="F169" s="7" t="b">
        <v>0</v>
      </c>
      <c r="G169" s="7" t="b">
        <v>0</v>
      </c>
      <c r="H169" s="7" t="b">
        <v>0</v>
      </c>
      <c r="I169" s="7" t="b">
        <v>1</v>
      </c>
      <c r="J169" s="59" t="s">
        <v>285</v>
      </c>
      <c r="K169" s="59" t="s">
        <v>286</v>
      </c>
      <c r="L169" s="59" t="s">
        <v>112</v>
      </c>
      <c r="M169" s="59"/>
      <c r="N169" s="59" t="s">
        <v>111</v>
      </c>
      <c r="O169" s="10" t="s">
        <v>287</v>
      </c>
      <c r="P169" s="10" t="s">
        <v>110</v>
      </c>
    </row>
    <row r="170" spans="1:16" x14ac:dyDescent="0.25">
      <c r="A170" s="5">
        <v>5044</v>
      </c>
      <c r="B170" s="5" t="s">
        <v>288</v>
      </c>
      <c r="C170" s="5">
        <v>5048.6162000000004</v>
      </c>
      <c r="D170" s="5" t="s">
        <v>289</v>
      </c>
      <c r="E170" s="5" t="b">
        <v>0</v>
      </c>
      <c r="F170" s="5" t="b">
        <v>0</v>
      </c>
      <c r="G170" s="5" t="b">
        <v>0</v>
      </c>
      <c r="H170" s="5" t="b">
        <v>1</v>
      </c>
      <c r="I170" s="5" t="b">
        <v>1</v>
      </c>
      <c r="J170" s="59" t="s">
        <v>290</v>
      </c>
      <c r="K170" s="59"/>
      <c r="L170" s="59" t="s">
        <v>23</v>
      </c>
      <c r="M170" s="59" t="s">
        <v>24</v>
      </c>
      <c r="N170" s="59" t="s">
        <v>28</v>
      </c>
      <c r="O170" s="5" t="s">
        <v>257</v>
      </c>
      <c r="P170" s="5" t="s">
        <v>44</v>
      </c>
    </row>
    <row r="171" spans="1:16" x14ac:dyDescent="0.25">
      <c r="A171" s="5">
        <v>5044</v>
      </c>
      <c r="B171" s="5" t="s">
        <v>288</v>
      </c>
      <c r="C171" s="5">
        <v>5048.6162000000004</v>
      </c>
      <c r="D171" s="5" t="s">
        <v>289</v>
      </c>
      <c r="E171" s="5" t="b">
        <v>0</v>
      </c>
      <c r="F171" s="5" t="b">
        <v>0</v>
      </c>
      <c r="G171" s="5" t="b">
        <v>0</v>
      </c>
      <c r="H171" s="5" t="b">
        <v>1</v>
      </c>
      <c r="I171" s="5" t="b">
        <v>1</v>
      </c>
      <c r="J171" s="59" t="s">
        <v>291</v>
      </c>
      <c r="K171" s="59"/>
      <c r="L171" s="59" t="s">
        <v>23</v>
      </c>
      <c r="M171" s="59" t="s">
        <v>24</v>
      </c>
      <c r="N171" s="59" t="s">
        <v>28</v>
      </c>
      <c r="O171" s="5" t="s">
        <v>257</v>
      </c>
      <c r="P171" s="5" t="s">
        <v>44</v>
      </c>
    </row>
    <row r="172" spans="1:16" x14ac:dyDescent="0.25">
      <c r="A172" s="5">
        <v>5044</v>
      </c>
      <c r="B172" s="5" t="s">
        <v>288</v>
      </c>
      <c r="C172" s="5">
        <v>5048.6162000000004</v>
      </c>
      <c r="D172" s="5" t="s">
        <v>289</v>
      </c>
      <c r="E172" s="5" t="b">
        <v>0</v>
      </c>
      <c r="F172" s="5" t="b">
        <v>0</v>
      </c>
      <c r="G172" s="5" t="b">
        <v>0</v>
      </c>
      <c r="H172" s="5" t="b">
        <v>1</v>
      </c>
      <c r="I172" s="5" t="b">
        <v>1</v>
      </c>
      <c r="J172" s="59" t="s">
        <v>292</v>
      </c>
      <c r="K172" s="59"/>
      <c r="L172" s="59" t="s">
        <v>23</v>
      </c>
      <c r="M172" s="59" t="s">
        <v>24</v>
      </c>
      <c r="N172" s="59" t="s">
        <v>28</v>
      </c>
      <c r="O172" s="5" t="s">
        <v>257</v>
      </c>
      <c r="P172" s="5" t="s">
        <v>44</v>
      </c>
    </row>
    <row r="173" spans="1:16" x14ac:dyDescent="0.25">
      <c r="A173" s="5">
        <v>5044</v>
      </c>
      <c r="B173" s="5" t="s">
        <v>288</v>
      </c>
      <c r="C173" s="5">
        <v>5048.6162000000004</v>
      </c>
      <c r="D173" s="5" t="s">
        <v>289</v>
      </c>
      <c r="E173" s="5" t="b">
        <v>0</v>
      </c>
      <c r="F173" s="5" t="b">
        <v>0</v>
      </c>
      <c r="G173" s="5" t="b">
        <v>0</v>
      </c>
      <c r="H173" s="5" t="b">
        <v>1</v>
      </c>
      <c r="I173" s="5" t="b">
        <v>1</v>
      </c>
      <c r="J173" s="59" t="s">
        <v>293</v>
      </c>
      <c r="K173" s="59"/>
      <c r="L173" s="59" t="s">
        <v>23</v>
      </c>
      <c r="M173" s="59" t="s">
        <v>24</v>
      </c>
      <c r="N173" s="59" t="s">
        <v>28</v>
      </c>
      <c r="O173" s="5" t="s">
        <v>257</v>
      </c>
      <c r="P173" s="5" t="s">
        <v>44</v>
      </c>
    </row>
    <row r="174" spans="1:16" x14ac:dyDescent="0.25">
      <c r="A174" s="5">
        <v>5044</v>
      </c>
      <c r="B174" s="5" t="s">
        <v>288</v>
      </c>
      <c r="C174" s="5">
        <v>5048.6162000000004</v>
      </c>
      <c r="D174" s="5" t="s">
        <v>289</v>
      </c>
      <c r="E174" s="5" t="b">
        <v>0</v>
      </c>
      <c r="F174" s="5" t="b">
        <v>0</v>
      </c>
      <c r="G174" s="5" t="b">
        <v>0</v>
      </c>
      <c r="H174" s="5" t="b">
        <v>1</v>
      </c>
      <c r="I174" s="5" t="b">
        <v>1</v>
      </c>
      <c r="J174" s="59" t="s">
        <v>294</v>
      </c>
      <c r="K174" s="59"/>
      <c r="L174" s="59" t="s">
        <v>23</v>
      </c>
      <c r="M174" s="59" t="s">
        <v>24</v>
      </c>
      <c r="N174" s="59" t="s">
        <v>28</v>
      </c>
      <c r="O174" s="5" t="s">
        <v>257</v>
      </c>
      <c r="P174" s="5" t="s">
        <v>44</v>
      </c>
    </row>
    <row r="175" spans="1:16" x14ac:dyDescent="0.25">
      <c r="A175" s="5">
        <v>5044</v>
      </c>
      <c r="B175" s="5" t="s">
        <v>288</v>
      </c>
      <c r="C175" s="5">
        <v>5048.6162000000004</v>
      </c>
      <c r="D175" s="5" t="s">
        <v>289</v>
      </c>
      <c r="E175" s="5" t="b">
        <v>0</v>
      </c>
      <c r="F175" s="5" t="b">
        <v>0</v>
      </c>
      <c r="G175" s="5" t="b">
        <v>0</v>
      </c>
      <c r="H175" s="5" t="b">
        <v>1</v>
      </c>
      <c r="I175" s="5" t="b">
        <v>1</v>
      </c>
      <c r="J175" s="59" t="s">
        <v>295</v>
      </c>
      <c r="K175" s="59"/>
      <c r="L175" s="59" t="s">
        <v>23</v>
      </c>
      <c r="M175" s="59" t="s">
        <v>24</v>
      </c>
      <c r="N175" s="59" t="s">
        <v>28</v>
      </c>
      <c r="O175" s="5" t="s">
        <v>257</v>
      </c>
      <c r="P175" s="5" t="s">
        <v>44</v>
      </c>
    </row>
    <row r="176" spans="1:16" x14ac:dyDescent="0.25">
      <c r="A176" s="5">
        <v>5044</v>
      </c>
      <c r="B176" s="5" t="s">
        <v>288</v>
      </c>
      <c r="C176" s="5">
        <v>5048.6162000000004</v>
      </c>
      <c r="D176" s="5" t="s">
        <v>289</v>
      </c>
      <c r="E176" s="5" t="b">
        <v>0</v>
      </c>
      <c r="F176" s="5" t="b">
        <v>0</v>
      </c>
      <c r="G176" s="5" t="b">
        <v>0</v>
      </c>
      <c r="H176" s="5" t="b">
        <v>1</v>
      </c>
      <c r="I176" s="5" t="b">
        <v>1</v>
      </c>
      <c r="J176" s="59" t="s">
        <v>296</v>
      </c>
      <c r="K176" s="59"/>
      <c r="L176" s="59" t="s">
        <v>23</v>
      </c>
      <c r="M176" s="59" t="s">
        <v>24</v>
      </c>
      <c r="N176" s="59" t="s">
        <v>28</v>
      </c>
      <c r="O176" s="5" t="s">
        <v>257</v>
      </c>
      <c r="P176" s="5" t="s">
        <v>44</v>
      </c>
    </row>
    <row r="177" spans="1:16" x14ac:dyDescent="0.25">
      <c r="A177" s="5">
        <v>5044</v>
      </c>
      <c r="B177" s="5" t="s">
        <v>288</v>
      </c>
      <c r="C177" s="5">
        <v>5048.6162000000004</v>
      </c>
      <c r="D177" s="5" t="s">
        <v>289</v>
      </c>
      <c r="E177" s="5" t="b">
        <v>0</v>
      </c>
      <c r="F177" s="5" t="b">
        <v>0</v>
      </c>
      <c r="G177" s="5" t="b">
        <v>0</v>
      </c>
      <c r="H177" s="5" t="b">
        <v>1</v>
      </c>
      <c r="I177" s="5" t="b">
        <v>1</v>
      </c>
      <c r="J177" s="59" t="s">
        <v>297</v>
      </c>
      <c r="K177" s="59"/>
      <c r="L177" s="59" t="s">
        <v>23</v>
      </c>
      <c r="M177" s="59" t="s">
        <v>24</v>
      </c>
      <c r="N177" s="59" t="s">
        <v>28</v>
      </c>
      <c r="O177" s="5" t="s">
        <v>257</v>
      </c>
      <c r="P177" s="5" t="s">
        <v>44</v>
      </c>
    </row>
    <row r="178" spans="1:16" x14ac:dyDescent="0.25">
      <c r="A178" s="5">
        <v>5044</v>
      </c>
      <c r="B178" s="5" t="s">
        <v>288</v>
      </c>
      <c r="C178" s="5">
        <v>5048.6162000000004</v>
      </c>
      <c r="D178" s="5" t="s">
        <v>289</v>
      </c>
      <c r="E178" s="5" t="b">
        <v>0</v>
      </c>
      <c r="F178" s="5" t="b">
        <v>0</v>
      </c>
      <c r="G178" s="5" t="b">
        <v>0</v>
      </c>
      <c r="H178" s="5" t="b">
        <v>1</v>
      </c>
      <c r="I178" s="5" t="b">
        <v>1</v>
      </c>
      <c r="J178" s="59" t="s">
        <v>298</v>
      </c>
      <c r="K178" s="59"/>
      <c r="L178" s="59" t="s">
        <v>23</v>
      </c>
      <c r="M178" s="59" t="s">
        <v>24</v>
      </c>
      <c r="N178" s="59" t="s">
        <v>28</v>
      </c>
      <c r="O178" s="5" t="s">
        <v>257</v>
      </c>
      <c r="P178" s="5" t="s">
        <v>44</v>
      </c>
    </row>
    <row r="179" spans="1:16" x14ac:dyDescent="0.25">
      <c r="A179" s="5">
        <v>5044</v>
      </c>
      <c r="B179" s="5" t="s">
        <v>288</v>
      </c>
      <c r="C179" s="5">
        <v>5048.6162000000004</v>
      </c>
      <c r="D179" s="5" t="s">
        <v>289</v>
      </c>
      <c r="E179" s="5" t="b">
        <v>0</v>
      </c>
      <c r="F179" s="5" t="b">
        <v>0</v>
      </c>
      <c r="G179" s="5" t="b">
        <v>0</v>
      </c>
      <c r="H179" s="5" t="b">
        <v>1</v>
      </c>
      <c r="I179" s="5" t="b">
        <v>1</v>
      </c>
      <c r="J179" s="59" t="s">
        <v>299</v>
      </c>
      <c r="K179" s="59"/>
      <c r="L179" s="59" t="s">
        <v>23</v>
      </c>
      <c r="M179" s="59" t="s">
        <v>24</v>
      </c>
      <c r="N179" s="59" t="s">
        <v>28</v>
      </c>
      <c r="O179" s="5" t="s">
        <v>257</v>
      </c>
      <c r="P179" s="5" t="s">
        <v>44</v>
      </c>
    </row>
    <row r="180" spans="1:16" x14ac:dyDescent="0.25">
      <c r="A180" s="5">
        <v>5044</v>
      </c>
      <c r="B180" s="5" t="s">
        <v>288</v>
      </c>
      <c r="C180" s="5">
        <v>5048.6162000000004</v>
      </c>
      <c r="D180" s="5" t="s">
        <v>289</v>
      </c>
      <c r="E180" s="5" t="b">
        <v>0</v>
      </c>
      <c r="F180" s="5" t="b">
        <v>0</v>
      </c>
      <c r="G180" s="5" t="b">
        <v>0</v>
      </c>
      <c r="H180" s="5" t="b">
        <v>1</v>
      </c>
      <c r="I180" s="5" t="b">
        <v>1</v>
      </c>
      <c r="J180" s="59" t="s">
        <v>300</v>
      </c>
      <c r="K180" s="59"/>
      <c r="L180" s="59" t="s">
        <v>23</v>
      </c>
      <c r="M180" s="59" t="s">
        <v>24</v>
      </c>
      <c r="N180" s="59" t="s">
        <v>28</v>
      </c>
      <c r="O180" s="5" t="s">
        <v>257</v>
      </c>
      <c r="P180" s="5" t="s">
        <v>44</v>
      </c>
    </row>
    <row r="181" spans="1:16" x14ac:dyDescent="0.25">
      <c r="A181" s="5">
        <v>5044</v>
      </c>
      <c r="B181" s="5" t="s">
        <v>288</v>
      </c>
      <c r="C181" s="5">
        <v>5048.6162000000004</v>
      </c>
      <c r="D181" s="5" t="s">
        <v>289</v>
      </c>
      <c r="E181" s="5" t="b">
        <v>0</v>
      </c>
      <c r="F181" s="5" t="b">
        <v>0</v>
      </c>
      <c r="G181" s="5" t="b">
        <v>0</v>
      </c>
      <c r="H181" s="5" t="b">
        <v>1</v>
      </c>
      <c r="I181" s="5" t="b">
        <v>1</v>
      </c>
      <c r="J181" s="59" t="s">
        <v>301</v>
      </c>
      <c r="K181" s="59"/>
      <c r="L181" s="59" t="s">
        <v>23</v>
      </c>
      <c r="M181" s="59" t="s">
        <v>24</v>
      </c>
      <c r="N181" s="59" t="s">
        <v>28</v>
      </c>
      <c r="O181" s="5" t="s">
        <v>257</v>
      </c>
      <c r="P181" s="5" t="s">
        <v>44</v>
      </c>
    </row>
    <row r="182" spans="1:16" x14ac:dyDescent="0.25">
      <c r="A182" s="5">
        <v>5044</v>
      </c>
      <c r="B182" s="5" t="s">
        <v>288</v>
      </c>
      <c r="C182" s="5">
        <v>5048.6162000000004</v>
      </c>
      <c r="D182" s="5" t="s">
        <v>289</v>
      </c>
      <c r="E182" s="5" t="b">
        <v>0</v>
      </c>
      <c r="F182" s="5" t="b">
        <v>0</v>
      </c>
      <c r="G182" s="5" t="b">
        <v>0</v>
      </c>
      <c r="H182" s="5" t="b">
        <v>1</v>
      </c>
      <c r="I182" s="5" t="b">
        <v>1</v>
      </c>
      <c r="J182" s="59" t="s">
        <v>302</v>
      </c>
      <c r="K182" s="59"/>
      <c r="L182" s="59" t="s">
        <v>23</v>
      </c>
      <c r="M182" s="59" t="s">
        <v>24</v>
      </c>
      <c r="N182" s="59" t="s">
        <v>37</v>
      </c>
      <c r="O182" s="5" t="s">
        <v>257</v>
      </c>
      <c r="P182" s="5" t="s">
        <v>44</v>
      </c>
    </row>
    <row r="183" spans="1:16" x14ac:dyDescent="0.25">
      <c r="A183" s="5">
        <v>5045</v>
      </c>
      <c r="B183" s="5" t="s">
        <v>303</v>
      </c>
      <c r="C183" s="5">
        <v>7673.2196999999896</v>
      </c>
      <c r="D183" s="5" t="s">
        <v>41</v>
      </c>
      <c r="E183" s="5" t="b">
        <v>0</v>
      </c>
      <c r="F183" s="5" t="b">
        <v>0</v>
      </c>
      <c r="G183" s="5" t="b">
        <v>0</v>
      </c>
      <c r="H183" s="5" t="b">
        <v>1</v>
      </c>
      <c r="I183" s="5" t="b">
        <v>0</v>
      </c>
      <c r="J183" s="59" t="s">
        <v>304</v>
      </c>
      <c r="K183" s="59"/>
      <c r="L183" s="59" t="s">
        <v>33</v>
      </c>
      <c r="M183" s="59" t="s">
        <v>34</v>
      </c>
      <c r="N183" s="59" t="s">
        <v>37</v>
      </c>
      <c r="O183" s="5" t="s">
        <v>252</v>
      </c>
      <c r="P183" s="5" t="s">
        <v>44</v>
      </c>
    </row>
    <row r="184" spans="1:16" x14ac:dyDescent="0.25">
      <c r="A184" s="5">
        <v>5045</v>
      </c>
      <c r="B184" s="5" t="s">
        <v>303</v>
      </c>
      <c r="C184" s="5">
        <v>7673.2196999999896</v>
      </c>
      <c r="D184" s="5" t="s">
        <v>41</v>
      </c>
      <c r="E184" s="5" t="b">
        <v>0</v>
      </c>
      <c r="F184" s="5" t="b">
        <v>0</v>
      </c>
      <c r="G184" s="5" t="b">
        <v>0</v>
      </c>
      <c r="H184" s="5" t="b">
        <v>1</v>
      </c>
      <c r="I184" s="5" t="b">
        <v>0</v>
      </c>
      <c r="J184" s="59" t="s">
        <v>305</v>
      </c>
      <c r="K184" s="59"/>
      <c r="L184" s="59" t="s">
        <v>33</v>
      </c>
      <c r="M184" s="59" t="s">
        <v>34</v>
      </c>
      <c r="N184" s="59" t="s">
        <v>37</v>
      </c>
      <c r="O184" s="5" t="s">
        <v>252</v>
      </c>
      <c r="P184" s="5" t="s">
        <v>44</v>
      </c>
    </row>
    <row r="185" spans="1:16" x14ac:dyDescent="0.25">
      <c r="A185" s="5">
        <v>5045</v>
      </c>
      <c r="B185" s="5" t="s">
        <v>303</v>
      </c>
      <c r="C185" s="5">
        <v>7673.2196999999896</v>
      </c>
      <c r="D185" s="5" t="s">
        <v>41</v>
      </c>
      <c r="E185" s="5" t="b">
        <v>0</v>
      </c>
      <c r="F185" s="5" t="b">
        <v>0</v>
      </c>
      <c r="G185" s="5" t="b">
        <v>0</v>
      </c>
      <c r="H185" s="5" t="b">
        <v>1</v>
      </c>
      <c r="I185" s="5" t="b">
        <v>0</v>
      </c>
      <c r="J185" s="59" t="s">
        <v>306</v>
      </c>
      <c r="K185" s="59"/>
      <c r="L185" s="59" t="s">
        <v>33</v>
      </c>
      <c r="M185" s="59" t="s">
        <v>34</v>
      </c>
      <c r="N185" s="59" t="s">
        <v>37</v>
      </c>
      <c r="O185" s="5" t="s">
        <v>252</v>
      </c>
      <c r="P185" s="5" t="s">
        <v>44</v>
      </c>
    </row>
    <row r="186" spans="1:16" x14ac:dyDescent="0.25">
      <c r="A186" s="5">
        <v>5045</v>
      </c>
      <c r="B186" s="5" t="s">
        <v>303</v>
      </c>
      <c r="C186" s="5">
        <v>7673.2196999999896</v>
      </c>
      <c r="D186" s="5" t="s">
        <v>41</v>
      </c>
      <c r="E186" s="5" t="b">
        <v>0</v>
      </c>
      <c r="F186" s="5" t="b">
        <v>0</v>
      </c>
      <c r="G186" s="5" t="b">
        <v>0</v>
      </c>
      <c r="H186" s="5" t="b">
        <v>1</v>
      </c>
      <c r="I186" s="5" t="b">
        <v>0</v>
      </c>
      <c r="J186" s="59" t="s">
        <v>307</v>
      </c>
      <c r="K186" s="59"/>
      <c r="L186" s="59" t="s">
        <v>33</v>
      </c>
      <c r="M186" s="59" t="s">
        <v>34</v>
      </c>
      <c r="N186" s="59" t="s">
        <v>37</v>
      </c>
      <c r="O186" s="5" t="s">
        <v>252</v>
      </c>
      <c r="P186" s="5" t="s">
        <v>44</v>
      </c>
    </row>
    <row r="187" spans="1:16" x14ac:dyDescent="0.25">
      <c r="A187" s="5">
        <v>5045</v>
      </c>
      <c r="B187" s="5" t="s">
        <v>303</v>
      </c>
      <c r="C187" s="5">
        <v>7673.2196999999896</v>
      </c>
      <c r="D187" s="5" t="s">
        <v>41</v>
      </c>
      <c r="E187" s="5" t="b">
        <v>0</v>
      </c>
      <c r="F187" s="5" t="b">
        <v>0</v>
      </c>
      <c r="G187" s="5" t="b">
        <v>0</v>
      </c>
      <c r="H187" s="5" t="b">
        <v>1</v>
      </c>
      <c r="I187" s="5" t="b">
        <v>0</v>
      </c>
      <c r="J187" s="59" t="s">
        <v>308</v>
      </c>
      <c r="K187" s="59"/>
      <c r="L187" s="59" t="s">
        <v>33</v>
      </c>
      <c r="M187" s="59" t="s">
        <v>34</v>
      </c>
      <c r="N187" s="59" t="s">
        <v>37</v>
      </c>
      <c r="O187" s="5" t="s">
        <v>252</v>
      </c>
      <c r="P187" s="5" t="s">
        <v>44</v>
      </c>
    </row>
    <row r="188" spans="1:16" x14ac:dyDescent="0.25">
      <c r="A188" s="5">
        <v>5045</v>
      </c>
      <c r="B188" s="5" t="s">
        <v>303</v>
      </c>
      <c r="C188" s="5">
        <v>7673.2196999999896</v>
      </c>
      <c r="D188" s="5" t="s">
        <v>41</v>
      </c>
      <c r="E188" s="5" t="b">
        <v>0</v>
      </c>
      <c r="F188" s="5" t="b">
        <v>0</v>
      </c>
      <c r="G188" s="5" t="b">
        <v>0</v>
      </c>
      <c r="H188" s="5" t="b">
        <v>1</v>
      </c>
      <c r="I188" s="5" t="b">
        <v>0</v>
      </c>
      <c r="J188" s="59" t="s">
        <v>309</v>
      </c>
      <c r="K188" s="59"/>
      <c r="L188" s="59" t="s">
        <v>33</v>
      </c>
      <c r="M188" s="59" t="s">
        <v>34</v>
      </c>
      <c r="N188" s="59" t="s">
        <v>37</v>
      </c>
      <c r="O188" s="5" t="s">
        <v>252</v>
      </c>
      <c r="P188" s="5" t="s">
        <v>44</v>
      </c>
    </row>
    <row r="189" spans="1:16" x14ac:dyDescent="0.25">
      <c r="A189" s="5">
        <v>5045</v>
      </c>
      <c r="B189" s="5" t="s">
        <v>303</v>
      </c>
      <c r="C189" s="5">
        <v>7673.2196999999896</v>
      </c>
      <c r="D189" s="5" t="s">
        <v>41</v>
      </c>
      <c r="E189" s="5" t="b">
        <v>0</v>
      </c>
      <c r="F189" s="5" t="b">
        <v>0</v>
      </c>
      <c r="G189" s="5" t="b">
        <v>0</v>
      </c>
      <c r="H189" s="5" t="b">
        <v>1</v>
      </c>
      <c r="I189" s="5" t="b">
        <v>0</v>
      </c>
      <c r="J189" s="59" t="s">
        <v>310</v>
      </c>
      <c r="K189" s="59"/>
      <c r="L189" s="59" t="s">
        <v>33</v>
      </c>
      <c r="M189" s="59" t="s">
        <v>34</v>
      </c>
      <c r="N189" s="59" t="s">
        <v>37</v>
      </c>
      <c r="O189" s="5" t="s">
        <v>252</v>
      </c>
      <c r="P189" s="5" t="s">
        <v>44</v>
      </c>
    </row>
    <row r="190" spans="1:16" x14ac:dyDescent="0.25">
      <c r="A190" s="5">
        <v>5045</v>
      </c>
      <c r="B190" s="5" t="s">
        <v>303</v>
      </c>
      <c r="C190" s="5">
        <v>7673.2196999999896</v>
      </c>
      <c r="D190" s="5" t="s">
        <v>41</v>
      </c>
      <c r="E190" s="5" t="b">
        <v>0</v>
      </c>
      <c r="F190" s="5" t="b">
        <v>0</v>
      </c>
      <c r="G190" s="5" t="b">
        <v>0</v>
      </c>
      <c r="H190" s="5" t="b">
        <v>1</v>
      </c>
      <c r="I190" s="5" t="b">
        <v>0</v>
      </c>
      <c r="J190" s="59" t="s">
        <v>311</v>
      </c>
      <c r="K190" s="59"/>
      <c r="L190" s="59" t="s">
        <v>33</v>
      </c>
      <c r="M190" s="59" t="s">
        <v>34</v>
      </c>
      <c r="N190" s="59" t="s">
        <v>37</v>
      </c>
      <c r="O190" s="5" t="s">
        <v>252</v>
      </c>
      <c r="P190" s="5" t="s">
        <v>44</v>
      </c>
    </row>
    <row r="191" spans="1:16" x14ac:dyDescent="0.25">
      <c r="A191" s="5">
        <v>5045</v>
      </c>
      <c r="B191" s="5" t="s">
        <v>303</v>
      </c>
      <c r="C191" s="5">
        <v>7673.2196999999896</v>
      </c>
      <c r="D191" s="5" t="s">
        <v>41</v>
      </c>
      <c r="E191" s="5" t="b">
        <v>0</v>
      </c>
      <c r="F191" s="5" t="b">
        <v>0</v>
      </c>
      <c r="G191" s="5" t="b">
        <v>0</v>
      </c>
      <c r="H191" s="5" t="b">
        <v>1</v>
      </c>
      <c r="I191" s="5" t="b">
        <v>0</v>
      </c>
      <c r="J191" s="59" t="s">
        <v>312</v>
      </c>
      <c r="K191" s="59"/>
      <c r="L191" s="59" t="s">
        <v>33</v>
      </c>
      <c r="M191" s="59" t="s">
        <v>34</v>
      </c>
      <c r="N191" s="59" t="s">
        <v>37</v>
      </c>
      <c r="O191" s="5" t="s">
        <v>252</v>
      </c>
      <c r="P191" s="5" t="s">
        <v>44</v>
      </c>
    </row>
    <row r="192" spans="1:16" x14ac:dyDescent="0.25">
      <c r="A192" s="5">
        <v>5045</v>
      </c>
      <c r="B192" s="5" t="s">
        <v>303</v>
      </c>
      <c r="C192" s="5">
        <v>7673.2196999999896</v>
      </c>
      <c r="D192" s="5" t="s">
        <v>41</v>
      </c>
      <c r="E192" s="5" t="b">
        <v>0</v>
      </c>
      <c r="F192" s="5" t="b">
        <v>0</v>
      </c>
      <c r="G192" s="5" t="b">
        <v>0</v>
      </c>
      <c r="H192" s="5" t="b">
        <v>1</v>
      </c>
      <c r="I192" s="5" t="b">
        <v>0</v>
      </c>
      <c r="J192" s="59" t="s">
        <v>313</v>
      </c>
      <c r="K192" s="59"/>
      <c r="L192" s="59" t="s">
        <v>33</v>
      </c>
      <c r="M192" s="59" t="s">
        <v>34</v>
      </c>
      <c r="N192" s="59" t="s">
        <v>37</v>
      </c>
      <c r="O192" s="5" t="s">
        <v>252</v>
      </c>
      <c r="P192" s="5" t="s">
        <v>44</v>
      </c>
    </row>
    <row r="193" spans="1:16" x14ac:dyDescent="0.25">
      <c r="A193" s="5">
        <v>5045</v>
      </c>
      <c r="B193" s="5" t="s">
        <v>303</v>
      </c>
      <c r="C193" s="5">
        <v>7673.2196999999896</v>
      </c>
      <c r="D193" s="5" t="s">
        <v>41</v>
      </c>
      <c r="E193" s="5" t="b">
        <v>0</v>
      </c>
      <c r="F193" s="5" t="b">
        <v>0</v>
      </c>
      <c r="G193" s="5" t="b">
        <v>0</v>
      </c>
      <c r="H193" s="5" t="b">
        <v>1</v>
      </c>
      <c r="I193" s="5" t="b">
        <v>0</v>
      </c>
      <c r="J193" s="59" t="s">
        <v>314</v>
      </c>
      <c r="K193" s="59"/>
      <c r="L193" s="59" t="s">
        <v>33</v>
      </c>
      <c r="M193" s="59" t="s">
        <v>34</v>
      </c>
      <c r="N193" s="59" t="s">
        <v>37</v>
      </c>
      <c r="O193" s="5" t="s">
        <v>252</v>
      </c>
      <c r="P193" s="5" t="s">
        <v>44</v>
      </c>
    </row>
    <row r="194" spans="1:16" x14ac:dyDescent="0.25">
      <c r="A194" s="5">
        <v>5045</v>
      </c>
      <c r="B194" s="5" t="s">
        <v>303</v>
      </c>
      <c r="C194" s="5">
        <v>7673.2196999999896</v>
      </c>
      <c r="D194" s="5" t="s">
        <v>41</v>
      </c>
      <c r="E194" s="5" t="b">
        <v>0</v>
      </c>
      <c r="F194" s="5" t="b">
        <v>0</v>
      </c>
      <c r="G194" s="5" t="b">
        <v>0</v>
      </c>
      <c r="H194" s="5" t="b">
        <v>1</v>
      </c>
      <c r="I194" s="5" t="b">
        <v>0</v>
      </c>
      <c r="J194" s="59" t="s">
        <v>315</v>
      </c>
      <c r="K194" s="59"/>
      <c r="L194" s="59" t="s">
        <v>33</v>
      </c>
      <c r="M194" s="59" t="s">
        <v>34</v>
      </c>
      <c r="N194" s="59" t="s">
        <v>37</v>
      </c>
      <c r="O194" s="5" t="s">
        <v>252</v>
      </c>
      <c r="P194" s="5" t="s">
        <v>44</v>
      </c>
    </row>
    <row r="195" spans="1:16" x14ac:dyDescent="0.25">
      <c r="A195" s="5">
        <v>5045</v>
      </c>
      <c r="B195" s="5" t="s">
        <v>303</v>
      </c>
      <c r="C195" s="5">
        <v>7673.2196999999896</v>
      </c>
      <c r="D195" s="5" t="s">
        <v>41</v>
      </c>
      <c r="E195" s="5" t="b">
        <v>0</v>
      </c>
      <c r="F195" s="5" t="b">
        <v>0</v>
      </c>
      <c r="G195" s="5" t="b">
        <v>0</v>
      </c>
      <c r="H195" s="5" t="b">
        <v>1</v>
      </c>
      <c r="I195" s="5" t="b">
        <v>0</v>
      </c>
      <c r="J195" s="59" t="s">
        <v>316</v>
      </c>
      <c r="K195" s="59"/>
      <c r="L195" s="59" t="s">
        <v>33</v>
      </c>
      <c r="M195" s="59" t="s">
        <v>34</v>
      </c>
      <c r="N195" s="59" t="s">
        <v>37</v>
      </c>
      <c r="O195" s="5" t="s">
        <v>252</v>
      </c>
      <c r="P195" s="5" t="s">
        <v>44</v>
      </c>
    </row>
    <row r="196" spans="1:16" x14ac:dyDescent="0.25">
      <c r="A196" s="5">
        <v>5045</v>
      </c>
      <c r="B196" s="5" t="s">
        <v>303</v>
      </c>
      <c r="C196" s="5">
        <v>7673.2196999999896</v>
      </c>
      <c r="D196" s="5" t="s">
        <v>41</v>
      </c>
      <c r="E196" s="5" t="b">
        <v>0</v>
      </c>
      <c r="F196" s="5" t="b">
        <v>0</v>
      </c>
      <c r="G196" s="5" t="b">
        <v>0</v>
      </c>
      <c r="H196" s="5" t="b">
        <v>1</v>
      </c>
      <c r="I196" s="5" t="b">
        <v>0</v>
      </c>
      <c r="J196" s="59" t="s">
        <v>317</v>
      </c>
      <c r="K196" s="59"/>
      <c r="L196" s="59" t="s">
        <v>33</v>
      </c>
      <c r="M196" s="59" t="s">
        <v>34</v>
      </c>
      <c r="N196" s="59" t="s">
        <v>37</v>
      </c>
      <c r="O196" s="5" t="s">
        <v>252</v>
      </c>
      <c r="P196" s="5" t="s">
        <v>44</v>
      </c>
    </row>
    <row r="197" spans="1:16" x14ac:dyDescent="0.25">
      <c r="A197" s="5">
        <v>5045</v>
      </c>
      <c r="B197" s="5" t="s">
        <v>303</v>
      </c>
      <c r="C197" s="5">
        <v>7673.2196999999896</v>
      </c>
      <c r="D197" s="5" t="s">
        <v>41</v>
      </c>
      <c r="E197" s="5" t="b">
        <v>0</v>
      </c>
      <c r="F197" s="5" t="b">
        <v>0</v>
      </c>
      <c r="G197" s="5" t="b">
        <v>0</v>
      </c>
      <c r="H197" s="5" t="b">
        <v>1</v>
      </c>
      <c r="I197" s="5" t="b">
        <v>0</v>
      </c>
      <c r="J197" s="59" t="s">
        <v>318</v>
      </c>
      <c r="K197" s="59"/>
      <c r="L197" s="59" t="s">
        <v>33</v>
      </c>
      <c r="M197" s="59" t="s">
        <v>34</v>
      </c>
      <c r="N197" s="59" t="s">
        <v>37</v>
      </c>
      <c r="O197" s="5" t="s">
        <v>252</v>
      </c>
      <c r="P197" s="5" t="s">
        <v>44</v>
      </c>
    </row>
    <row r="198" spans="1:16" x14ac:dyDescent="0.25">
      <c r="A198" s="5">
        <v>5045</v>
      </c>
      <c r="B198" s="5" t="s">
        <v>303</v>
      </c>
      <c r="C198" s="5">
        <v>7673.2196999999896</v>
      </c>
      <c r="D198" s="5" t="s">
        <v>41</v>
      </c>
      <c r="E198" s="5" t="b">
        <v>0</v>
      </c>
      <c r="F198" s="5" t="b">
        <v>0</v>
      </c>
      <c r="G198" s="5" t="b">
        <v>0</v>
      </c>
      <c r="H198" s="5" t="b">
        <v>1</v>
      </c>
      <c r="I198" s="5" t="b">
        <v>0</v>
      </c>
      <c r="J198" s="59" t="s">
        <v>319</v>
      </c>
      <c r="K198" s="59"/>
      <c r="L198" s="59" t="s">
        <v>33</v>
      </c>
      <c r="M198" s="59" t="s">
        <v>34</v>
      </c>
      <c r="N198" s="59" t="s">
        <v>37</v>
      </c>
      <c r="O198" s="5" t="s">
        <v>252</v>
      </c>
      <c r="P198" s="5" t="s">
        <v>44</v>
      </c>
    </row>
    <row r="199" spans="1:16" x14ac:dyDescent="0.25">
      <c r="A199" s="5">
        <v>5045</v>
      </c>
      <c r="B199" s="5" t="s">
        <v>303</v>
      </c>
      <c r="C199" s="5">
        <v>7673.2196999999896</v>
      </c>
      <c r="D199" s="5" t="s">
        <v>41</v>
      </c>
      <c r="E199" s="5" t="b">
        <v>0</v>
      </c>
      <c r="F199" s="5" t="b">
        <v>0</v>
      </c>
      <c r="G199" s="5" t="b">
        <v>0</v>
      </c>
      <c r="H199" s="5" t="b">
        <v>1</v>
      </c>
      <c r="I199" s="5" t="b">
        <v>0</v>
      </c>
      <c r="J199" s="59" t="s">
        <v>320</v>
      </c>
      <c r="K199" s="59"/>
      <c r="L199" s="59" t="s">
        <v>33</v>
      </c>
      <c r="M199" s="59" t="s">
        <v>34</v>
      </c>
      <c r="N199" s="59" t="s">
        <v>37</v>
      </c>
      <c r="O199" s="5" t="s">
        <v>252</v>
      </c>
      <c r="P199" s="5" t="s">
        <v>44</v>
      </c>
    </row>
    <row r="200" spans="1:16" x14ac:dyDescent="0.25">
      <c r="A200" s="5">
        <v>5045</v>
      </c>
      <c r="B200" s="5" t="s">
        <v>303</v>
      </c>
      <c r="C200" s="5">
        <v>7673.2196999999896</v>
      </c>
      <c r="D200" s="5" t="s">
        <v>41</v>
      </c>
      <c r="E200" s="5" t="b">
        <v>0</v>
      </c>
      <c r="F200" s="5" t="b">
        <v>0</v>
      </c>
      <c r="G200" s="5" t="b">
        <v>0</v>
      </c>
      <c r="H200" s="5" t="b">
        <v>1</v>
      </c>
      <c r="I200" s="5" t="b">
        <v>0</v>
      </c>
      <c r="J200" s="59" t="s">
        <v>321</v>
      </c>
      <c r="K200" s="59"/>
      <c r="L200" s="59" t="s">
        <v>33</v>
      </c>
      <c r="M200" s="59" t="s">
        <v>34</v>
      </c>
      <c r="N200" s="59" t="s">
        <v>37</v>
      </c>
      <c r="O200" s="5" t="s">
        <v>252</v>
      </c>
      <c r="P200" s="5" t="s">
        <v>44</v>
      </c>
    </row>
    <row r="201" spans="1:16" x14ac:dyDescent="0.25">
      <c r="A201" s="5">
        <v>5045</v>
      </c>
      <c r="B201" s="5" t="s">
        <v>303</v>
      </c>
      <c r="C201" s="5">
        <v>7673.2196999999896</v>
      </c>
      <c r="D201" s="5" t="s">
        <v>41</v>
      </c>
      <c r="E201" s="5" t="b">
        <v>0</v>
      </c>
      <c r="F201" s="5" t="b">
        <v>0</v>
      </c>
      <c r="G201" s="5" t="b">
        <v>0</v>
      </c>
      <c r="H201" s="5" t="b">
        <v>1</v>
      </c>
      <c r="I201" s="5" t="b">
        <v>0</v>
      </c>
      <c r="J201" s="59" t="s">
        <v>322</v>
      </c>
      <c r="K201" s="59"/>
      <c r="L201" s="59" t="s">
        <v>33</v>
      </c>
      <c r="M201" s="59" t="s">
        <v>34</v>
      </c>
      <c r="N201" s="59" t="s">
        <v>37</v>
      </c>
      <c r="O201" s="5" t="s">
        <v>252</v>
      </c>
      <c r="P201" s="5" t="s">
        <v>44</v>
      </c>
    </row>
    <row r="202" spans="1:16" x14ac:dyDescent="0.25">
      <c r="A202" s="5">
        <v>5045</v>
      </c>
      <c r="B202" s="5" t="s">
        <v>303</v>
      </c>
      <c r="C202" s="5">
        <v>7673.2196999999896</v>
      </c>
      <c r="D202" s="5" t="s">
        <v>41</v>
      </c>
      <c r="E202" s="5" t="b">
        <v>0</v>
      </c>
      <c r="F202" s="5" t="b">
        <v>0</v>
      </c>
      <c r="G202" s="5" t="b">
        <v>0</v>
      </c>
      <c r="H202" s="5" t="b">
        <v>1</v>
      </c>
      <c r="I202" s="5" t="b">
        <v>0</v>
      </c>
      <c r="J202" s="59" t="s">
        <v>323</v>
      </c>
      <c r="K202" s="59"/>
      <c r="L202" s="59" t="s">
        <v>33</v>
      </c>
      <c r="M202" s="59" t="s">
        <v>34</v>
      </c>
      <c r="N202" s="59" t="s">
        <v>37</v>
      </c>
      <c r="O202" s="5" t="s">
        <v>252</v>
      </c>
      <c r="P202" s="5" t="s">
        <v>44</v>
      </c>
    </row>
    <row r="203" spans="1:16" s="6" customFormat="1" x14ac:dyDescent="0.25">
      <c r="A203" s="5">
        <v>5045</v>
      </c>
      <c r="B203" s="5" t="s">
        <v>303</v>
      </c>
      <c r="C203" s="5">
        <v>7673.2196999999896</v>
      </c>
      <c r="D203" s="5" t="s">
        <v>41</v>
      </c>
      <c r="E203" s="5" t="b">
        <v>0</v>
      </c>
      <c r="F203" s="5" t="b">
        <v>0</v>
      </c>
      <c r="G203" s="5" t="b">
        <v>0</v>
      </c>
      <c r="H203" s="5" t="b">
        <v>1</v>
      </c>
      <c r="I203" s="5" t="b">
        <v>0</v>
      </c>
      <c r="J203" s="59" t="s">
        <v>324</v>
      </c>
      <c r="K203" s="59"/>
      <c r="L203" s="59" t="s">
        <v>33</v>
      </c>
      <c r="M203" s="59" t="s">
        <v>34</v>
      </c>
      <c r="N203" s="59" t="s">
        <v>37</v>
      </c>
      <c r="O203" s="5" t="s">
        <v>252</v>
      </c>
      <c r="P203" s="5" t="s">
        <v>44</v>
      </c>
    </row>
    <row r="204" spans="1:16" s="6" customFormat="1" x14ac:dyDescent="0.25">
      <c r="A204" s="5">
        <v>5045</v>
      </c>
      <c r="B204" s="5" t="s">
        <v>303</v>
      </c>
      <c r="C204" s="5">
        <v>7673.2196999999896</v>
      </c>
      <c r="D204" s="5" t="s">
        <v>41</v>
      </c>
      <c r="E204" s="5" t="b">
        <v>0</v>
      </c>
      <c r="F204" s="5" t="b">
        <v>0</v>
      </c>
      <c r="G204" s="5" t="b">
        <v>0</v>
      </c>
      <c r="H204" s="5" t="b">
        <v>1</v>
      </c>
      <c r="I204" s="5" t="b">
        <v>0</v>
      </c>
      <c r="J204" s="59" t="s">
        <v>325</v>
      </c>
      <c r="K204" s="59"/>
      <c r="L204" s="59" t="s">
        <v>33</v>
      </c>
      <c r="M204" s="59" t="s">
        <v>34</v>
      </c>
      <c r="N204" s="59" t="s">
        <v>37</v>
      </c>
      <c r="O204" s="5" t="s">
        <v>252</v>
      </c>
      <c r="P204" s="5" t="s">
        <v>44</v>
      </c>
    </row>
    <row r="205" spans="1:16" x14ac:dyDescent="0.25">
      <c r="A205" s="5">
        <v>5045</v>
      </c>
      <c r="B205" s="5" t="s">
        <v>303</v>
      </c>
      <c r="C205" s="5">
        <v>7673.2196999999896</v>
      </c>
      <c r="D205" s="5" t="s">
        <v>41</v>
      </c>
      <c r="E205" s="5" t="b">
        <v>0</v>
      </c>
      <c r="F205" s="5" t="b">
        <v>0</v>
      </c>
      <c r="G205" s="5" t="b">
        <v>0</v>
      </c>
      <c r="H205" s="5" t="b">
        <v>1</v>
      </c>
      <c r="I205" s="5" t="b">
        <v>0</v>
      </c>
      <c r="J205" s="59" t="s">
        <v>326</v>
      </c>
      <c r="K205" s="59"/>
      <c r="L205" s="59" t="s">
        <v>33</v>
      </c>
      <c r="M205" s="59" t="s">
        <v>34</v>
      </c>
      <c r="N205" s="59" t="s">
        <v>37</v>
      </c>
      <c r="O205" s="5" t="s">
        <v>252</v>
      </c>
      <c r="P205" s="5" t="s">
        <v>44</v>
      </c>
    </row>
    <row r="206" spans="1:16" x14ac:dyDescent="0.25">
      <c r="A206" s="5">
        <v>5045</v>
      </c>
      <c r="B206" s="5" t="s">
        <v>303</v>
      </c>
      <c r="C206" s="5">
        <v>7673.2196999999896</v>
      </c>
      <c r="D206" s="5" t="s">
        <v>41</v>
      </c>
      <c r="E206" s="5" t="b">
        <v>0</v>
      </c>
      <c r="F206" s="5" t="b">
        <v>0</v>
      </c>
      <c r="G206" s="5" t="b">
        <v>0</v>
      </c>
      <c r="H206" s="5" t="b">
        <v>1</v>
      </c>
      <c r="I206" s="5" t="b">
        <v>0</v>
      </c>
      <c r="J206" s="59" t="s">
        <v>327</v>
      </c>
      <c r="K206" s="59"/>
      <c r="L206" s="59" t="s">
        <v>33</v>
      </c>
      <c r="M206" s="59" t="s">
        <v>34</v>
      </c>
      <c r="N206" s="59" t="s">
        <v>37</v>
      </c>
      <c r="O206" s="5" t="s">
        <v>252</v>
      </c>
      <c r="P206" s="5" t="s">
        <v>44</v>
      </c>
    </row>
    <row r="207" spans="1:16" x14ac:dyDescent="0.25">
      <c r="A207" s="5">
        <v>5045</v>
      </c>
      <c r="B207" s="5" t="s">
        <v>303</v>
      </c>
      <c r="C207" s="5">
        <v>7673.2196999999896</v>
      </c>
      <c r="D207" s="5" t="s">
        <v>41</v>
      </c>
      <c r="E207" s="5" t="b">
        <v>0</v>
      </c>
      <c r="F207" s="5" t="b">
        <v>0</v>
      </c>
      <c r="G207" s="5" t="b">
        <v>0</v>
      </c>
      <c r="H207" s="5" t="b">
        <v>1</v>
      </c>
      <c r="I207" s="5" t="b">
        <v>0</v>
      </c>
      <c r="J207" s="59" t="s">
        <v>328</v>
      </c>
      <c r="K207" s="59"/>
      <c r="L207" s="59" t="s">
        <v>33</v>
      </c>
      <c r="M207" s="59" t="s">
        <v>34</v>
      </c>
      <c r="N207" s="59" t="s">
        <v>37</v>
      </c>
      <c r="O207" s="5" t="s">
        <v>252</v>
      </c>
      <c r="P207" s="5" t="s">
        <v>44</v>
      </c>
    </row>
    <row r="208" spans="1:16" x14ac:dyDescent="0.25">
      <c r="A208" s="5">
        <v>5045</v>
      </c>
      <c r="B208" s="5" t="s">
        <v>303</v>
      </c>
      <c r="C208" s="5">
        <v>7673.2196999999896</v>
      </c>
      <c r="D208" s="5" t="s">
        <v>41</v>
      </c>
      <c r="E208" s="5" t="b">
        <v>0</v>
      </c>
      <c r="F208" s="5" t="b">
        <v>0</v>
      </c>
      <c r="G208" s="5" t="b">
        <v>0</v>
      </c>
      <c r="H208" s="5" t="b">
        <v>1</v>
      </c>
      <c r="I208" s="5" t="b">
        <v>0</v>
      </c>
      <c r="J208" s="59" t="s">
        <v>329</v>
      </c>
      <c r="K208" s="59"/>
      <c r="L208" s="59" t="s">
        <v>33</v>
      </c>
      <c r="M208" s="59" t="s">
        <v>34</v>
      </c>
      <c r="N208" s="59" t="s">
        <v>37</v>
      </c>
      <c r="O208" s="5" t="s">
        <v>252</v>
      </c>
      <c r="P208" s="5" t="s">
        <v>44</v>
      </c>
    </row>
    <row r="209" spans="1:17" x14ac:dyDescent="0.25">
      <c r="A209" s="5">
        <v>5045</v>
      </c>
      <c r="B209" s="5" t="s">
        <v>303</v>
      </c>
      <c r="C209" s="5">
        <v>7673.2196999999896</v>
      </c>
      <c r="D209" s="5" t="s">
        <v>41</v>
      </c>
      <c r="E209" s="5" t="b">
        <v>0</v>
      </c>
      <c r="F209" s="5" t="b">
        <v>0</v>
      </c>
      <c r="G209" s="5" t="b">
        <v>0</v>
      </c>
      <c r="H209" s="5" t="b">
        <v>1</v>
      </c>
      <c r="I209" s="5" t="b">
        <v>0</v>
      </c>
      <c r="J209" s="59" t="s">
        <v>330</v>
      </c>
      <c r="K209" s="59"/>
      <c r="L209" s="59" t="s">
        <v>33</v>
      </c>
      <c r="M209" s="59" t="s">
        <v>34</v>
      </c>
      <c r="N209" s="59" t="s">
        <v>37</v>
      </c>
      <c r="O209" s="5" t="s">
        <v>252</v>
      </c>
      <c r="P209" s="5" t="s">
        <v>44</v>
      </c>
    </row>
    <row r="210" spans="1:17" x14ac:dyDescent="0.25">
      <c r="A210" s="5">
        <v>5045</v>
      </c>
      <c r="B210" s="5" t="s">
        <v>303</v>
      </c>
      <c r="C210" s="5">
        <v>7673.2196999999896</v>
      </c>
      <c r="D210" s="5" t="s">
        <v>41</v>
      </c>
      <c r="E210" s="5" t="b">
        <v>0</v>
      </c>
      <c r="F210" s="5" t="b">
        <v>0</v>
      </c>
      <c r="G210" s="5" t="b">
        <v>0</v>
      </c>
      <c r="H210" s="5" t="b">
        <v>1</v>
      </c>
      <c r="I210" s="5" t="b">
        <v>0</v>
      </c>
      <c r="J210" s="59" t="s">
        <v>331</v>
      </c>
      <c r="K210" s="59"/>
      <c r="L210" s="59" t="s">
        <v>33</v>
      </c>
      <c r="M210" s="59" t="s">
        <v>34</v>
      </c>
      <c r="N210" s="59" t="s">
        <v>37</v>
      </c>
      <c r="O210" s="5" t="s">
        <v>252</v>
      </c>
      <c r="P210" s="5" t="s">
        <v>44</v>
      </c>
    </row>
    <row r="211" spans="1:17" x14ac:dyDescent="0.25">
      <c r="A211" s="5">
        <v>5045</v>
      </c>
      <c r="B211" s="5" t="s">
        <v>303</v>
      </c>
      <c r="C211" s="5">
        <v>7673.2196999999896</v>
      </c>
      <c r="D211" s="5" t="s">
        <v>41</v>
      </c>
      <c r="E211" s="5" t="b">
        <v>0</v>
      </c>
      <c r="F211" s="5" t="b">
        <v>0</v>
      </c>
      <c r="G211" s="5" t="b">
        <v>0</v>
      </c>
      <c r="H211" s="5" t="b">
        <v>1</v>
      </c>
      <c r="I211" s="5" t="b">
        <v>0</v>
      </c>
      <c r="J211" s="59" t="s">
        <v>332</v>
      </c>
      <c r="K211" s="59"/>
      <c r="L211" s="59" t="s">
        <v>33</v>
      </c>
      <c r="M211" s="59" t="s">
        <v>34</v>
      </c>
      <c r="N211" s="59" t="s">
        <v>37</v>
      </c>
      <c r="O211" s="5" t="s">
        <v>252</v>
      </c>
      <c r="P211" s="5" t="s">
        <v>44</v>
      </c>
    </row>
    <row r="212" spans="1:17" x14ac:dyDescent="0.25">
      <c r="A212" s="5">
        <v>5045</v>
      </c>
      <c r="B212" s="5" t="s">
        <v>303</v>
      </c>
      <c r="C212" s="5">
        <v>7673.2196999999896</v>
      </c>
      <c r="D212" s="5" t="s">
        <v>41</v>
      </c>
      <c r="E212" s="5" t="b">
        <v>0</v>
      </c>
      <c r="F212" s="5" t="b">
        <v>0</v>
      </c>
      <c r="G212" s="5" t="b">
        <v>0</v>
      </c>
      <c r="H212" s="5" t="b">
        <v>1</v>
      </c>
      <c r="I212" s="5" t="b">
        <v>0</v>
      </c>
      <c r="J212" s="59" t="s">
        <v>333</v>
      </c>
      <c r="K212" s="59"/>
      <c r="L212" s="59" t="s">
        <v>33</v>
      </c>
      <c r="M212" s="59" t="s">
        <v>34</v>
      </c>
      <c r="N212" s="59" t="s">
        <v>37</v>
      </c>
      <c r="O212" s="5" t="s">
        <v>252</v>
      </c>
      <c r="P212" s="5" t="s">
        <v>44</v>
      </c>
    </row>
    <row r="213" spans="1:17" x14ac:dyDescent="0.25">
      <c r="A213" s="5">
        <v>5046</v>
      </c>
      <c r="B213" s="5" t="s">
        <v>334</v>
      </c>
      <c r="C213" s="5">
        <v>2532.7246</v>
      </c>
      <c r="D213" s="5" t="s">
        <v>41</v>
      </c>
      <c r="E213" s="5" t="b">
        <v>0</v>
      </c>
      <c r="F213" s="5" t="b">
        <v>0</v>
      </c>
      <c r="G213" s="5" t="b">
        <v>0</v>
      </c>
      <c r="H213" s="5" t="b">
        <v>1</v>
      </c>
      <c r="I213" s="5" t="b">
        <v>1</v>
      </c>
      <c r="J213" s="59" t="s">
        <v>335</v>
      </c>
      <c r="K213" s="59"/>
      <c r="L213" s="59" t="s">
        <v>23</v>
      </c>
      <c r="M213" s="59" t="s">
        <v>24</v>
      </c>
      <c r="N213" s="59" t="s">
        <v>37</v>
      </c>
      <c r="O213" s="5" t="s">
        <v>252</v>
      </c>
      <c r="P213" s="5" t="s">
        <v>44</v>
      </c>
    </row>
    <row r="214" spans="1:17" x14ac:dyDescent="0.25">
      <c r="A214" s="5">
        <v>5046</v>
      </c>
      <c r="B214" s="5" t="s">
        <v>334</v>
      </c>
      <c r="C214" s="5">
        <v>2532.7246</v>
      </c>
      <c r="D214" s="5" t="s">
        <v>41</v>
      </c>
      <c r="E214" s="5" t="b">
        <v>0</v>
      </c>
      <c r="F214" s="5" t="b">
        <v>0</v>
      </c>
      <c r="G214" s="5" t="b">
        <v>0</v>
      </c>
      <c r="H214" s="5" t="b">
        <v>1</v>
      </c>
      <c r="I214" s="5" t="b">
        <v>1</v>
      </c>
      <c r="J214" s="59" t="s">
        <v>336</v>
      </c>
      <c r="K214" s="59"/>
      <c r="L214" s="59" t="s">
        <v>23</v>
      </c>
      <c r="M214" s="59" t="s">
        <v>24</v>
      </c>
      <c r="N214" s="59" t="s">
        <v>37</v>
      </c>
      <c r="O214" s="5" t="s">
        <v>252</v>
      </c>
      <c r="P214" s="5" t="s">
        <v>44</v>
      </c>
    </row>
    <row r="215" spans="1:17" x14ac:dyDescent="0.25">
      <c r="A215" s="5">
        <v>5046</v>
      </c>
      <c r="B215" s="5" t="s">
        <v>334</v>
      </c>
      <c r="C215" s="5">
        <v>2532.7246</v>
      </c>
      <c r="D215" s="5" t="s">
        <v>41</v>
      </c>
      <c r="E215" s="5" t="b">
        <v>0</v>
      </c>
      <c r="F215" s="5" t="b">
        <v>0</v>
      </c>
      <c r="G215" s="5" t="b">
        <v>0</v>
      </c>
      <c r="H215" s="5" t="b">
        <v>1</v>
      </c>
      <c r="I215" s="5" t="b">
        <v>1</v>
      </c>
      <c r="J215" s="59" t="s">
        <v>337</v>
      </c>
      <c r="K215" s="59"/>
      <c r="L215" s="59" t="s">
        <v>23</v>
      </c>
      <c r="M215" s="59" t="s">
        <v>24</v>
      </c>
      <c r="N215" s="59" t="s">
        <v>37</v>
      </c>
      <c r="O215" s="5" t="s">
        <v>252</v>
      </c>
      <c r="P215" s="5" t="s">
        <v>44</v>
      </c>
    </row>
    <row r="216" spans="1:17" x14ac:dyDescent="0.25">
      <c r="A216" s="5">
        <v>5046</v>
      </c>
      <c r="B216" s="5" t="s">
        <v>334</v>
      </c>
      <c r="C216" s="5">
        <v>2532.7246</v>
      </c>
      <c r="D216" s="5" t="s">
        <v>41</v>
      </c>
      <c r="E216" s="5" t="b">
        <v>0</v>
      </c>
      <c r="F216" s="5" t="b">
        <v>0</v>
      </c>
      <c r="G216" s="5" t="b">
        <v>0</v>
      </c>
      <c r="H216" s="5" t="b">
        <v>1</v>
      </c>
      <c r="I216" s="5" t="b">
        <v>1</v>
      </c>
      <c r="J216" s="59" t="s">
        <v>338</v>
      </c>
      <c r="K216" s="59"/>
      <c r="L216" s="59" t="s">
        <v>23</v>
      </c>
      <c r="M216" s="59" t="s">
        <v>24</v>
      </c>
      <c r="N216" s="59" t="s">
        <v>37</v>
      </c>
      <c r="O216" s="5" t="s">
        <v>252</v>
      </c>
      <c r="P216" s="5" t="s">
        <v>44</v>
      </c>
      <c r="Q216" s="5"/>
    </row>
    <row r="217" spans="1:17" x14ac:dyDescent="0.25">
      <c r="A217" s="5">
        <v>5046</v>
      </c>
      <c r="B217" s="5" t="s">
        <v>334</v>
      </c>
      <c r="C217" s="5">
        <v>2532.7246</v>
      </c>
      <c r="D217" s="5" t="s">
        <v>41</v>
      </c>
      <c r="E217" s="5" t="b">
        <v>0</v>
      </c>
      <c r="F217" s="5" t="b">
        <v>0</v>
      </c>
      <c r="G217" s="5" t="b">
        <v>0</v>
      </c>
      <c r="H217" s="5" t="b">
        <v>1</v>
      </c>
      <c r="I217" s="5" t="b">
        <v>1</v>
      </c>
      <c r="J217" s="59" t="s">
        <v>339</v>
      </c>
      <c r="K217" s="59"/>
      <c r="L217" s="59" t="s">
        <v>23</v>
      </c>
      <c r="M217" s="59" t="s">
        <v>24</v>
      </c>
      <c r="N217" s="59" t="s">
        <v>37</v>
      </c>
      <c r="O217" s="5" t="s">
        <v>252</v>
      </c>
      <c r="P217" s="5" t="s">
        <v>44</v>
      </c>
      <c r="Q217" s="5"/>
    </row>
    <row r="218" spans="1:17" x14ac:dyDescent="0.25">
      <c r="A218" s="5">
        <v>5046</v>
      </c>
      <c r="B218" s="5" t="s">
        <v>334</v>
      </c>
      <c r="C218" s="5">
        <v>2532.7246</v>
      </c>
      <c r="D218" s="5" t="s">
        <v>41</v>
      </c>
      <c r="E218" s="5" t="b">
        <v>0</v>
      </c>
      <c r="F218" s="5" t="b">
        <v>0</v>
      </c>
      <c r="G218" s="5" t="b">
        <v>0</v>
      </c>
      <c r="H218" s="5" t="b">
        <v>1</v>
      </c>
      <c r="I218" s="5" t="b">
        <v>1</v>
      </c>
      <c r="J218" s="59" t="s">
        <v>340</v>
      </c>
      <c r="K218" s="59"/>
      <c r="L218" s="59" t="s">
        <v>23</v>
      </c>
      <c r="M218" s="59" t="s">
        <v>24</v>
      </c>
      <c r="N218" s="59" t="s">
        <v>37</v>
      </c>
      <c r="O218" s="5" t="s">
        <v>252</v>
      </c>
      <c r="P218" s="5" t="s">
        <v>44</v>
      </c>
      <c r="Q218" s="5"/>
    </row>
    <row r="219" spans="1:17" x14ac:dyDescent="0.25">
      <c r="A219" s="5">
        <v>5046</v>
      </c>
      <c r="B219" s="5" t="s">
        <v>334</v>
      </c>
      <c r="C219" s="5">
        <v>2532.7246</v>
      </c>
      <c r="D219" s="5" t="s">
        <v>41</v>
      </c>
      <c r="E219" s="5" t="b">
        <v>0</v>
      </c>
      <c r="F219" s="5" t="b">
        <v>0</v>
      </c>
      <c r="G219" s="5" t="b">
        <v>0</v>
      </c>
      <c r="H219" s="5" t="b">
        <v>1</v>
      </c>
      <c r="I219" s="5" t="b">
        <v>1</v>
      </c>
      <c r="J219" s="59" t="s">
        <v>341</v>
      </c>
      <c r="K219" s="59"/>
      <c r="L219" s="59" t="s">
        <v>23</v>
      </c>
      <c r="M219" s="59" t="s">
        <v>24</v>
      </c>
      <c r="N219" s="59" t="s">
        <v>37</v>
      </c>
      <c r="O219" s="5" t="s">
        <v>252</v>
      </c>
      <c r="P219" s="5" t="s">
        <v>44</v>
      </c>
      <c r="Q219" s="5"/>
    </row>
    <row r="220" spans="1:17" x14ac:dyDescent="0.25">
      <c r="A220" s="5">
        <v>5048</v>
      </c>
      <c r="B220" s="5" t="s">
        <v>342</v>
      </c>
      <c r="C220" s="5">
        <v>1898.635</v>
      </c>
      <c r="D220" s="5" t="s">
        <v>343</v>
      </c>
      <c r="E220" s="5" t="b">
        <v>1</v>
      </c>
      <c r="F220" s="5" t="b">
        <v>0</v>
      </c>
      <c r="G220" s="5" t="b">
        <v>0</v>
      </c>
      <c r="H220" s="5" t="b">
        <v>0</v>
      </c>
      <c r="I220" s="5" t="b">
        <v>1</v>
      </c>
      <c r="J220" s="59" t="s">
        <v>344</v>
      </c>
      <c r="K220" s="59"/>
      <c r="L220" s="59" t="s">
        <v>23</v>
      </c>
      <c r="M220" s="59" t="s">
        <v>24</v>
      </c>
      <c r="N220" s="59" t="s">
        <v>37</v>
      </c>
      <c r="O220" s="5" t="s">
        <v>50</v>
      </c>
      <c r="P220" s="5" t="s">
        <v>44</v>
      </c>
      <c r="Q220" s="5"/>
    </row>
    <row r="221" spans="1:17" x14ac:dyDescent="0.25">
      <c r="A221" s="5">
        <v>5048</v>
      </c>
      <c r="B221" s="5" t="s">
        <v>342</v>
      </c>
      <c r="C221" s="5">
        <v>1898.635</v>
      </c>
      <c r="D221" s="5" t="s">
        <v>343</v>
      </c>
      <c r="E221" s="5" t="b">
        <v>1</v>
      </c>
      <c r="F221" s="5" t="b">
        <v>0</v>
      </c>
      <c r="G221" s="5" t="b">
        <v>0</v>
      </c>
      <c r="H221" s="5" t="b">
        <v>0</v>
      </c>
      <c r="I221" s="5" t="b">
        <v>1</v>
      </c>
      <c r="J221" s="59" t="s">
        <v>345</v>
      </c>
      <c r="K221" s="59"/>
      <c r="L221" s="59" t="s">
        <v>23</v>
      </c>
      <c r="M221" s="59" t="s">
        <v>24</v>
      </c>
      <c r="N221" s="59" t="s">
        <v>37</v>
      </c>
      <c r="O221" s="5" t="s">
        <v>50</v>
      </c>
      <c r="P221" s="5" t="s">
        <v>44</v>
      </c>
      <c r="Q221" s="5"/>
    </row>
    <row r="222" spans="1:17" x14ac:dyDescent="0.25">
      <c r="A222" s="5">
        <v>5048</v>
      </c>
      <c r="B222" s="5" t="s">
        <v>342</v>
      </c>
      <c r="C222" s="5">
        <v>1898.635</v>
      </c>
      <c r="D222" s="5" t="s">
        <v>343</v>
      </c>
      <c r="E222" s="5" t="b">
        <v>1</v>
      </c>
      <c r="F222" s="5" t="b">
        <v>0</v>
      </c>
      <c r="G222" s="5" t="b">
        <v>0</v>
      </c>
      <c r="H222" s="5" t="b">
        <v>0</v>
      </c>
      <c r="I222" s="5" t="b">
        <v>1</v>
      </c>
      <c r="J222" s="59" t="s">
        <v>346</v>
      </c>
      <c r="K222" s="59"/>
      <c r="L222" s="59" t="s">
        <v>23</v>
      </c>
      <c r="M222" s="59" t="s">
        <v>24</v>
      </c>
      <c r="N222" s="59" t="s">
        <v>37</v>
      </c>
      <c r="O222" s="5" t="s">
        <v>50</v>
      </c>
      <c r="P222" s="5" t="s">
        <v>44</v>
      </c>
      <c r="Q222" s="5"/>
    </row>
    <row r="223" spans="1:17" x14ac:dyDescent="0.25">
      <c r="A223" s="5">
        <v>5048</v>
      </c>
      <c r="B223" s="5" t="s">
        <v>342</v>
      </c>
      <c r="C223" s="5">
        <v>1898.635</v>
      </c>
      <c r="D223" s="5" t="s">
        <v>343</v>
      </c>
      <c r="E223" s="5" t="b">
        <v>1</v>
      </c>
      <c r="F223" s="5" t="b">
        <v>0</v>
      </c>
      <c r="G223" s="5" t="b">
        <v>0</v>
      </c>
      <c r="H223" s="5" t="b">
        <v>0</v>
      </c>
      <c r="I223" s="5" t="b">
        <v>1</v>
      </c>
      <c r="J223" s="59" t="s">
        <v>347</v>
      </c>
      <c r="K223" s="59"/>
      <c r="L223" s="59" t="s">
        <v>23</v>
      </c>
      <c r="M223" s="59" t="s">
        <v>24</v>
      </c>
      <c r="N223" s="59" t="s">
        <v>37</v>
      </c>
      <c r="O223" s="5" t="s">
        <v>50</v>
      </c>
      <c r="P223" s="5" t="s">
        <v>44</v>
      </c>
      <c r="Q223" s="5"/>
    </row>
    <row r="224" spans="1:17" x14ac:dyDescent="0.25">
      <c r="A224" s="5">
        <v>5049</v>
      </c>
      <c r="B224" s="5" t="s">
        <v>348</v>
      </c>
      <c r="C224" s="5">
        <v>3867.1079</v>
      </c>
      <c r="D224" s="5" t="s">
        <v>343</v>
      </c>
      <c r="E224" s="5" t="b">
        <v>1</v>
      </c>
      <c r="F224" s="5" t="b">
        <v>0</v>
      </c>
      <c r="G224" s="5" t="b">
        <v>0</v>
      </c>
      <c r="H224" s="5" t="b">
        <v>0</v>
      </c>
      <c r="I224" s="5" t="b">
        <v>1</v>
      </c>
      <c r="J224" s="59"/>
      <c r="K224" s="59"/>
      <c r="L224" s="59" t="s">
        <v>23</v>
      </c>
      <c r="M224" s="59" t="s">
        <v>24</v>
      </c>
      <c r="N224" s="59" t="s">
        <v>37</v>
      </c>
      <c r="O224" s="5" t="s">
        <v>50</v>
      </c>
      <c r="P224" s="5" t="s">
        <v>44</v>
      </c>
      <c r="Q224" s="5"/>
    </row>
    <row r="225" spans="1:17" x14ac:dyDescent="0.25">
      <c r="A225" s="5">
        <v>5051</v>
      </c>
      <c r="B225" s="5" t="s">
        <v>349</v>
      </c>
      <c r="C225" s="5">
        <v>3923.4796999999899</v>
      </c>
      <c r="D225" s="5" t="s">
        <v>343</v>
      </c>
      <c r="E225" s="5" t="b">
        <v>1</v>
      </c>
      <c r="F225" s="5" t="b">
        <v>0</v>
      </c>
      <c r="G225" s="5" t="b">
        <v>0</v>
      </c>
      <c r="H225" s="5" t="b">
        <v>0</v>
      </c>
      <c r="I225" s="5" t="b">
        <v>1</v>
      </c>
      <c r="J225" s="59" t="s">
        <v>247</v>
      </c>
      <c r="K225" s="59"/>
      <c r="L225" s="59" t="s">
        <v>33</v>
      </c>
      <c r="M225" s="59" t="s">
        <v>34</v>
      </c>
      <c r="N225" s="59" t="s">
        <v>28</v>
      </c>
      <c r="O225" s="5" t="s">
        <v>257</v>
      </c>
      <c r="P225" s="5" t="s">
        <v>44</v>
      </c>
      <c r="Q225" s="5"/>
    </row>
    <row r="226" spans="1:17" x14ac:dyDescent="0.25">
      <c r="A226" s="5">
        <v>5053</v>
      </c>
      <c r="B226" s="5" t="s">
        <v>350</v>
      </c>
      <c r="C226" s="5">
        <v>141.62950000000001</v>
      </c>
      <c r="D226" s="5" t="s">
        <v>343</v>
      </c>
      <c r="E226" s="5" t="b">
        <v>0</v>
      </c>
      <c r="F226" s="5" t="b">
        <v>0</v>
      </c>
      <c r="G226" s="5" t="b">
        <v>0</v>
      </c>
      <c r="H226" s="5" t="b">
        <v>1</v>
      </c>
      <c r="I226" s="5" t="b">
        <v>1</v>
      </c>
      <c r="J226" s="59" t="s">
        <v>181</v>
      </c>
      <c r="K226" s="59"/>
      <c r="L226" s="59" t="s">
        <v>23</v>
      </c>
      <c r="M226" s="59" t="s">
        <v>24</v>
      </c>
      <c r="N226" s="59" t="s">
        <v>28</v>
      </c>
      <c r="O226" s="5" t="s">
        <v>260</v>
      </c>
      <c r="P226" s="5" t="s">
        <v>44</v>
      </c>
      <c r="Q226" s="5"/>
    </row>
    <row r="227" spans="1:17" x14ac:dyDescent="0.25">
      <c r="A227" s="5">
        <v>5053</v>
      </c>
      <c r="B227" s="5" t="s">
        <v>350</v>
      </c>
      <c r="C227" s="5">
        <v>141.62950000000001</v>
      </c>
      <c r="D227" s="5" t="s">
        <v>343</v>
      </c>
      <c r="E227" s="5" t="b">
        <v>0</v>
      </c>
      <c r="F227" s="5" t="b">
        <v>0</v>
      </c>
      <c r="G227" s="5" t="b">
        <v>0</v>
      </c>
      <c r="H227" s="5" t="b">
        <v>1</v>
      </c>
      <c r="I227" s="5" t="b">
        <v>1</v>
      </c>
      <c r="J227" s="59" t="s">
        <v>351</v>
      </c>
      <c r="K227" s="59"/>
      <c r="L227" s="59" t="s">
        <v>23</v>
      </c>
      <c r="M227" s="59" t="s">
        <v>24</v>
      </c>
      <c r="N227" s="59" t="s">
        <v>28</v>
      </c>
      <c r="O227" s="5" t="s">
        <v>260</v>
      </c>
      <c r="P227" s="5" t="s">
        <v>44</v>
      </c>
      <c r="Q227" s="5"/>
    </row>
    <row r="228" spans="1:17" x14ac:dyDescent="0.25">
      <c r="A228" s="5">
        <v>5053</v>
      </c>
      <c r="B228" s="5" t="s">
        <v>350</v>
      </c>
      <c r="C228" s="5">
        <v>141.62950000000001</v>
      </c>
      <c r="D228" s="5" t="s">
        <v>343</v>
      </c>
      <c r="E228" s="5" t="b">
        <v>0</v>
      </c>
      <c r="F228" s="5" t="b">
        <v>0</v>
      </c>
      <c r="G228" s="5" t="b">
        <v>0</v>
      </c>
      <c r="H228" s="5" t="b">
        <v>1</v>
      </c>
      <c r="I228" s="5" t="b">
        <v>1</v>
      </c>
      <c r="J228" s="59" t="s">
        <v>352</v>
      </c>
      <c r="K228" s="59"/>
      <c r="L228" s="59" t="s">
        <v>23</v>
      </c>
      <c r="M228" s="59" t="s">
        <v>24</v>
      </c>
      <c r="N228" s="59" t="s">
        <v>28</v>
      </c>
      <c r="O228" s="5" t="s">
        <v>260</v>
      </c>
      <c r="P228" s="5" t="s">
        <v>44</v>
      </c>
      <c r="Q228" s="5"/>
    </row>
    <row r="229" spans="1:17" x14ac:dyDescent="0.25">
      <c r="A229" s="5">
        <v>5056</v>
      </c>
      <c r="B229" s="5" t="s">
        <v>353</v>
      </c>
      <c r="C229" s="5">
        <v>411.65273999999903</v>
      </c>
      <c r="D229" s="5" t="s">
        <v>41</v>
      </c>
      <c r="E229" s="5" t="b">
        <v>1</v>
      </c>
      <c r="F229" s="5" t="b">
        <v>0</v>
      </c>
      <c r="G229" s="5" t="b">
        <v>0</v>
      </c>
      <c r="H229" s="5" t="b">
        <v>0</v>
      </c>
      <c r="I229" s="5" t="b">
        <v>1</v>
      </c>
      <c r="J229" s="59" t="s">
        <v>354</v>
      </c>
      <c r="K229" s="59"/>
      <c r="L229" s="59" t="s">
        <v>112</v>
      </c>
      <c r="M229" s="59" t="s">
        <v>113</v>
      </c>
      <c r="N229" s="59" t="s">
        <v>28</v>
      </c>
      <c r="O229" s="5" t="s">
        <v>260</v>
      </c>
      <c r="P229" s="5" t="s">
        <v>44</v>
      </c>
      <c r="Q229" s="5"/>
    </row>
    <row r="230" spans="1:17" x14ac:dyDescent="0.25">
      <c r="A230" s="5">
        <v>5056</v>
      </c>
      <c r="B230" s="5" t="s">
        <v>353</v>
      </c>
      <c r="C230" s="5">
        <v>411.65273999999903</v>
      </c>
      <c r="D230" s="5" t="s">
        <v>41</v>
      </c>
      <c r="E230" s="5" t="b">
        <v>1</v>
      </c>
      <c r="F230" s="5" t="b">
        <v>0</v>
      </c>
      <c r="G230" s="5" t="b">
        <v>0</v>
      </c>
      <c r="H230" s="5" t="b">
        <v>0</v>
      </c>
      <c r="I230" s="5" t="b">
        <v>1</v>
      </c>
      <c r="J230" s="59" t="s">
        <v>355</v>
      </c>
      <c r="K230" s="59"/>
      <c r="L230" s="59" t="s">
        <v>112</v>
      </c>
      <c r="M230" s="59" t="s">
        <v>113</v>
      </c>
      <c r="N230" s="59" t="s">
        <v>28</v>
      </c>
      <c r="O230" s="5" t="s">
        <v>260</v>
      </c>
      <c r="P230" s="5" t="s">
        <v>44</v>
      </c>
      <c r="Q230" s="5"/>
    </row>
    <row r="231" spans="1:17" x14ac:dyDescent="0.25">
      <c r="A231" s="5">
        <v>5056</v>
      </c>
      <c r="B231" s="5" t="s">
        <v>353</v>
      </c>
      <c r="C231" s="5">
        <v>411.65273999999903</v>
      </c>
      <c r="D231" s="5" t="s">
        <v>41</v>
      </c>
      <c r="E231" s="5" t="b">
        <v>1</v>
      </c>
      <c r="F231" s="5" t="b">
        <v>0</v>
      </c>
      <c r="G231" s="5" t="b">
        <v>0</v>
      </c>
      <c r="H231" s="5" t="b">
        <v>0</v>
      </c>
      <c r="I231" s="5" t="b">
        <v>1</v>
      </c>
      <c r="J231" s="59" t="s">
        <v>356</v>
      </c>
      <c r="K231" s="59"/>
      <c r="L231" s="59" t="s">
        <v>112</v>
      </c>
      <c r="M231" s="59" t="s">
        <v>113</v>
      </c>
      <c r="N231" s="59" t="s">
        <v>28</v>
      </c>
      <c r="O231" s="5" t="s">
        <v>260</v>
      </c>
      <c r="P231" s="5" t="s">
        <v>44</v>
      </c>
      <c r="Q231" s="5"/>
    </row>
    <row r="232" spans="1:17" x14ac:dyDescent="0.25">
      <c r="A232" s="5">
        <v>5056</v>
      </c>
      <c r="B232" s="5" t="s">
        <v>353</v>
      </c>
      <c r="C232" s="5">
        <v>411.65273999999903</v>
      </c>
      <c r="D232" s="5" t="s">
        <v>41</v>
      </c>
      <c r="E232" s="5" t="b">
        <v>1</v>
      </c>
      <c r="F232" s="5" t="b">
        <v>0</v>
      </c>
      <c r="G232" s="5" t="b">
        <v>0</v>
      </c>
      <c r="H232" s="5" t="b">
        <v>0</v>
      </c>
      <c r="I232" s="5" t="b">
        <v>1</v>
      </c>
      <c r="J232" s="59" t="s">
        <v>357</v>
      </c>
      <c r="K232" s="59"/>
      <c r="L232" s="59" t="s">
        <v>112</v>
      </c>
      <c r="M232" s="59" t="s">
        <v>113</v>
      </c>
      <c r="N232" s="59" t="s">
        <v>28</v>
      </c>
      <c r="O232" s="5" t="s">
        <v>260</v>
      </c>
      <c r="P232" s="5" t="s">
        <v>44</v>
      </c>
      <c r="Q232" s="5"/>
    </row>
    <row r="233" spans="1:17" x14ac:dyDescent="0.25">
      <c r="A233" s="5">
        <v>5056</v>
      </c>
      <c r="B233" s="5" t="s">
        <v>353</v>
      </c>
      <c r="C233" s="5">
        <v>411.65273999999903</v>
      </c>
      <c r="D233" s="5" t="s">
        <v>41</v>
      </c>
      <c r="E233" s="5" t="b">
        <v>1</v>
      </c>
      <c r="F233" s="5" t="b">
        <v>0</v>
      </c>
      <c r="G233" s="5" t="b">
        <v>0</v>
      </c>
      <c r="H233" s="5" t="b">
        <v>0</v>
      </c>
      <c r="I233" s="5" t="b">
        <v>1</v>
      </c>
      <c r="J233" s="59" t="s">
        <v>358</v>
      </c>
      <c r="K233" s="59"/>
      <c r="L233" s="59" t="s">
        <v>112</v>
      </c>
      <c r="M233" s="59" t="s">
        <v>113</v>
      </c>
      <c r="N233" s="59" t="s">
        <v>28</v>
      </c>
      <c r="O233" s="5" t="s">
        <v>260</v>
      </c>
      <c r="P233" s="5" t="s">
        <v>44</v>
      </c>
      <c r="Q233" s="5"/>
    </row>
    <row r="234" spans="1:17" x14ac:dyDescent="0.25">
      <c r="A234" s="5">
        <v>5056</v>
      </c>
      <c r="B234" s="5" t="s">
        <v>353</v>
      </c>
      <c r="C234" s="5">
        <v>411.65273999999903</v>
      </c>
      <c r="D234" s="5" t="s">
        <v>41</v>
      </c>
      <c r="E234" s="5" t="b">
        <v>1</v>
      </c>
      <c r="F234" s="5" t="b">
        <v>0</v>
      </c>
      <c r="G234" s="5" t="b">
        <v>0</v>
      </c>
      <c r="H234" s="5" t="b">
        <v>0</v>
      </c>
      <c r="I234" s="5" t="b">
        <v>1</v>
      </c>
      <c r="J234" s="59" t="s">
        <v>359</v>
      </c>
      <c r="K234" s="59"/>
      <c r="L234" s="59" t="s">
        <v>112</v>
      </c>
      <c r="M234" s="59" t="s">
        <v>113</v>
      </c>
      <c r="N234" s="59" t="s">
        <v>28</v>
      </c>
      <c r="O234" s="5" t="s">
        <v>260</v>
      </c>
      <c r="P234" s="5" t="s">
        <v>44</v>
      </c>
      <c r="Q234" s="5"/>
    </row>
    <row r="235" spans="1:17" x14ac:dyDescent="0.25">
      <c r="A235" s="5">
        <v>5056</v>
      </c>
      <c r="B235" s="5" t="s">
        <v>353</v>
      </c>
      <c r="C235" s="5">
        <v>411.65273999999903</v>
      </c>
      <c r="D235" s="5" t="s">
        <v>41</v>
      </c>
      <c r="E235" s="5" t="b">
        <v>1</v>
      </c>
      <c r="F235" s="5" t="b">
        <v>0</v>
      </c>
      <c r="G235" s="5" t="b">
        <v>0</v>
      </c>
      <c r="H235" s="5" t="b">
        <v>0</v>
      </c>
      <c r="I235" s="5" t="b">
        <v>1</v>
      </c>
      <c r="J235" s="59" t="s">
        <v>360</v>
      </c>
      <c r="K235" s="59"/>
      <c r="L235" s="59" t="s">
        <v>112</v>
      </c>
      <c r="M235" s="59" t="s">
        <v>113</v>
      </c>
      <c r="N235" s="59" t="s">
        <v>28</v>
      </c>
      <c r="O235" s="5" t="s">
        <v>260</v>
      </c>
      <c r="P235" s="5" t="s">
        <v>44</v>
      </c>
      <c r="Q235" s="5"/>
    </row>
    <row r="236" spans="1:17" x14ac:dyDescent="0.25">
      <c r="A236" s="5">
        <v>5057</v>
      </c>
      <c r="B236" s="5" t="s">
        <v>361</v>
      </c>
      <c r="C236" s="5">
        <v>1995.7040999999899</v>
      </c>
      <c r="D236" s="5" t="s">
        <v>41</v>
      </c>
      <c r="E236" s="5" t="b">
        <v>1</v>
      </c>
      <c r="F236" s="5" t="b">
        <v>0</v>
      </c>
      <c r="G236" s="5" t="b">
        <v>0</v>
      </c>
      <c r="H236" s="5" t="b">
        <v>0</v>
      </c>
      <c r="I236" s="5" t="b">
        <v>1</v>
      </c>
      <c r="J236" s="59" t="s">
        <v>362</v>
      </c>
      <c r="K236" s="59"/>
      <c r="L236" s="59" t="s">
        <v>23</v>
      </c>
      <c r="M236" s="59" t="s">
        <v>24</v>
      </c>
      <c r="N236" s="59" t="s">
        <v>28</v>
      </c>
      <c r="O236" s="5" t="s">
        <v>260</v>
      </c>
      <c r="P236" s="5" t="s">
        <v>44</v>
      </c>
      <c r="Q236" s="5"/>
    </row>
    <row r="237" spans="1:17" x14ac:dyDescent="0.25">
      <c r="A237" s="5">
        <v>5057</v>
      </c>
      <c r="B237" s="5" t="s">
        <v>361</v>
      </c>
      <c r="C237" s="5">
        <v>1995.7040999999899</v>
      </c>
      <c r="D237" s="5" t="s">
        <v>41</v>
      </c>
      <c r="E237" s="5" t="b">
        <v>1</v>
      </c>
      <c r="F237" s="5" t="b">
        <v>0</v>
      </c>
      <c r="G237" s="5" t="b">
        <v>0</v>
      </c>
      <c r="H237" s="5" t="b">
        <v>0</v>
      </c>
      <c r="I237" s="5" t="b">
        <v>1</v>
      </c>
      <c r="J237" s="59" t="s">
        <v>363</v>
      </c>
      <c r="K237" s="59"/>
      <c r="L237" s="59" t="s">
        <v>23</v>
      </c>
      <c r="M237" s="59" t="s">
        <v>24</v>
      </c>
      <c r="N237" s="59" t="s">
        <v>28</v>
      </c>
      <c r="O237" s="5" t="s">
        <v>260</v>
      </c>
      <c r="P237" s="5" t="s">
        <v>44</v>
      </c>
      <c r="Q237" s="5"/>
    </row>
    <row r="238" spans="1:17" x14ac:dyDescent="0.25">
      <c r="A238" s="5">
        <v>5057</v>
      </c>
      <c r="B238" s="5" t="s">
        <v>361</v>
      </c>
      <c r="C238" s="5">
        <v>1995.7040999999899</v>
      </c>
      <c r="D238" s="5" t="s">
        <v>41</v>
      </c>
      <c r="E238" s="5" t="b">
        <v>1</v>
      </c>
      <c r="F238" s="5" t="b">
        <v>0</v>
      </c>
      <c r="G238" s="5" t="b">
        <v>0</v>
      </c>
      <c r="H238" s="5" t="b">
        <v>0</v>
      </c>
      <c r="I238" s="5" t="b">
        <v>1</v>
      </c>
      <c r="J238" s="59" t="s">
        <v>364</v>
      </c>
      <c r="K238" s="59"/>
      <c r="L238" s="59" t="s">
        <v>23</v>
      </c>
      <c r="M238" s="59" t="s">
        <v>24</v>
      </c>
      <c r="N238" s="59" t="s">
        <v>28</v>
      </c>
      <c r="O238" s="5" t="s">
        <v>260</v>
      </c>
      <c r="P238" s="5" t="s">
        <v>44</v>
      </c>
      <c r="Q238" s="5"/>
    </row>
    <row r="239" spans="1:17" x14ac:dyDescent="0.25">
      <c r="A239" s="5">
        <v>5057</v>
      </c>
      <c r="B239" s="5" t="s">
        <v>361</v>
      </c>
      <c r="C239" s="5">
        <v>1995.7040999999899</v>
      </c>
      <c r="D239" s="5" t="s">
        <v>41</v>
      </c>
      <c r="E239" s="5" t="b">
        <v>1</v>
      </c>
      <c r="F239" s="5" t="b">
        <v>0</v>
      </c>
      <c r="G239" s="5" t="b">
        <v>0</v>
      </c>
      <c r="H239" s="5" t="b">
        <v>0</v>
      </c>
      <c r="I239" s="5" t="b">
        <v>1</v>
      </c>
      <c r="J239" s="59" t="s">
        <v>365</v>
      </c>
      <c r="K239" s="59"/>
      <c r="L239" s="59" t="s">
        <v>23</v>
      </c>
      <c r="M239" s="59" t="s">
        <v>24</v>
      </c>
      <c r="N239" s="59" t="s">
        <v>28</v>
      </c>
      <c r="O239" s="5" t="s">
        <v>260</v>
      </c>
      <c r="P239" s="5" t="s">
        <v>44</v>
      </c>
      <c r="Q239" s="5"/>
    </row>
    <row r="240" spans="1:17" x14ac:dyDescent="0.25">
      <c r="A240" s="5">
        <v>5057</v>
      </c>
      <c r="B240" s="5" t="s">
        <v>361</v>
      </c>
      <c r="C240" s="5">
        <v>1995.7040999999899</v>
      </c>
      <c r="D240" s="5" t="s">
        <v>41</v>
      </c>
      <c r="E240" s="5" t="b">
        <v>1</v>
      </c>
      <c r="F240" s="5" t="b">
        <v>0</v>
      </c>
      <c r="G240" s="5" t="b">
        <v>0</v>
      </c>
      <c r="H240" s="5" t="b">
        <v>0</v>
      </c>
      <c r="I240" s="5" t="b">
        <v>1</v>
      </c>
      <c r="J240" s="59" t="s">
        <v>366</v>
      </c>
      <c r="K240" s="59"/>
      <c r="L240" s="59" t="s">
        <v>23</v>
      </c>
      <c r="M240" s="59" t="s">
        <v>24</v>
      </c>
      <c r="N240" s="59" t="s">
        <v>28</v>
      </c>
      <c r="O240" s="5" t="s">
        <v>367</v>
      </c>
      <c r="P240" s="5" t="s">
        <v>44</v>
      </c>
      <c r="Q240" s="5"/>
    </row>
    <row r="241" spans="1:17" x14ac:dyDescent="0.25">
      <c r="A241" s="5">
        <v>5057</v>
      </c>
      <c r="B241" s="5" t="s">
        <v>361</v>
      </c>
      <c r="C241" s="5">
        <v>1995.7040999999899</v>
      </c>
      <c r="D241" s="5" t="s">
        <v>41</v>
      </c>
      <c r="E241" s="5" t="b">
        <v>1</v>
      </c>
      <c r="F241" s="5" t="b">
        <v>0</v>
      </c>
      <c r="G241" s="5" t="b">
        <v>0</v>
      </c>
      <c r="H241" s="5" t="b">
        <v>0</v>
      </c>
      <c r="I241" s="5" t="b">
        <v>1</v>
      </c>
      <c r="J241" s="59" t="s">
        <v>368</v>
      </c>
      <c r="K241" s="59"/>
      <c r="L241" s="59" t="s">
        <v>23</v>
      </c>
      <c r="M241" s="59" t="s">
        <v>24</v>
      </c>
      <c r="N241" s="59" t="s">
        <v>28</v>
      </c>
      <c r="O241" s="5" t="s">
        <v>260</v>
      </c>
      <c r="P241" s="5" t="s">
        <v>44</v>
      </c>
      <c r="Q241" s="5"/>
    </row>
    <row r="242" spans="1:17" x14ac:dyDescent="0.25">
      <c r="A242" s="5">
        <v>5057</v>
      </c>
      <c r="B242" s="5" t="s">
        <v>361</v>
      </c>
      <c r="C242" s="5">
        <v>1995.7040999999899</v>
      </c>
      <c r="D242" s="5" t="s">
        <v>41</v>
      </c>
      <c r="E242" s="5" t="b">
        <v>1</v>
      </c>
      <c r="F242" s="5" t="b">
        <v>0</v>
      </c>
      <c r="G242" s="5" t="b">
        <v>0</v>
      </c>
      <c r="H242" s="5" t="b">
        <v>0</v>
      </c>
      <c r="I242" s="5" t="b">
        <v>1</v>
      </c>
      <c r="J242" s="59" t="s">
        <v>369</v>
      </c>
      <c r="K242" s="59"/>
      <c r="L242" s="59" t="s">
        <v>23</v>
      </c>
      <c r="M242" s="59" t="s">
        <v>24</v>
      </c>
      <c r="N242" s="59" t="s">
        <v>28</v>
      </c>
      <c r="O242" s="5" t="s">
        <v>260</v>
      </c>
      <c r="P242" s="5" t="s">
        <v>44</v>
      </c>
      <c r="Q242" s="5"/>
    </row>
    <row r="243" spans="1:17" x14ac:dyDescent="0.25">
      <c r="A243" s="5">
        <v>5057</v>
      </c>
      <c r="B243" s="5" t="s">
        <v>361</v>
      </c>
      <c r="C243" s="5">
        <v>1995.7040999999899</v>
      </c>
      <c r="D243" s="5" t="s">
        <v>41</v>
      </c>
      <c r="E243" s="5" t="b">
        <v>1</v>
      </c>
      <c r="F243" s="5" t="b">
        <v>0</v>
      </c>
      <c r="G243" s="5" t="b">
        <v>0</v>
      </c>
      <c r="H243" s="5" t="b">
        <v>0</v>
      </c>
      <c r="I243" s="5" t="b">
        <v>1</v>
      </c>
      <c r="J243" s="59" t="s">
        <v>360</v>
      </c>
      <c r="K243" s="59"/>
      <c r="L243" s="59" t="s">
        <v>23</v>
      </c>
      <c r="M243" s="59" t="s">
        <v>24</v>
      </c>
      <c r="N243" s="59" t="s">
        <v>28</v>
      </c>
      <c r="O243" s="5" t="s">
        <v>260</v>
      </c>
      <c r="P243" s="5" t="s">
        <v>44</v>
      </c>
      <c r="Q243" s="5"/>
    </row>
    <row r="244" spans="1:17" x14ac:dyDescent="0.25">
      <c r="A244" s="5">
        <v>5058</v>
      </c>
      <c r="B244" s="5" t="s">
        <v>370</v>
      </c>
      <c r="C244" s="5">
        <v>951.98009999999897</v>
      </c>
      <c r="D244" s="5" t="s">
        <v>41</v>
      </c>
      <c r="E244" s="5" t="b">
        <v>1</v>
      </c>
      <c r="F244" s="5" t="b">
        <v>0</v>
      </c>
      <c r="G244" s="5" t="b">
        <v>0</v>
      </c>
      <c r="H244" s="5" t="b">
        <v>0</v>
      </c>
      <c r="I244" s="5" t="b">
        <v>1</v>
      </c>
      <c r="J244" s="59" t="s">
        <v>371</v>
      </c>
      <c r="K244" s="59"/>
      <c r="L244" s="59" t="s">
        <v>33</v>
      </c>
      <c r="M244" s="59" t="s">
        <v>34</v>
      </c>
      <c r="N244" s="59" t="s">
        <v>28</v>
      </c>
      <c r="O244" s="5" t="s">
        <v>257</v>
      </c>
      <c r="P244" s="5" t="s">
        <v>44</v>
      </c>
      <c r="Q244" s="5"/>
    </row>
    <row r="245" spans="1:17" x14ac:dyDescent="0.25">
      <c r="A245" s="5">
        <v>5058</v>
      </c>
      <c r="B245" s="5" t="s">
        <v>370</v>
      </c>
      <c r="C245" s="5">
        <v>951.98009999999897</v>
      </c>
      <c r="D245" s="5" t="s">
        <v>41</v>
      </c>
      <c r="E245" s="5" t="b">
        <v>1</v>
      </c>
      <c r="F245" s="5" t="b">
        <v>0</v>
      </c>
      <c r="G245" s="5" t="b">
        <v>0</v>
      </c>
      <c r="H245" s="5" t="b">
        <v>0</v>
      </c>
      <c r="I245" s="5" t="b">
        <v>1</v>
      </c>
      <c r="J245" s="59" t="s">
        <v>75</v>
      </c>
      <c r="K245" s="59"/>
      <c r="L245" s="59" t="s">
        <v>33</v>
      </c>
      <c r="M245" s="59" t="s">
        <v>34</v>
      </c>
      <c r="N245" s="59" t="s">
        <v>28</v>
      </c>
      <c r="O245" s="5" t="s">
        <v>257</v>
      </c>
      <c r="P245" s="5" t="s">
        <v>44</v>
      </c>
      <c r="Q245" s="5"/>
    </row>
    <row r="246" spans="1:17" x14ac:dyDescent="0.25">
      <c r="A246" s="5">
        <v>5058</v>
      </c>
      <c r="B246" s="5" t="s">
        <v>370</v>
      </c>
      <c r="C246" s="5">
        <v>951.98009999999897</v>
      </c>
      <c r="D246" s="5" t="s">
        <v>41</v>
      </c>
      <c r="E246" s="5" t="b">
        <v>1</v>
      </c>
      <c r="F246" s="5" t="b">
        <v>0</v>
      </c>
      <c r="G246" s="5" t="b">
        <v>0</v>
      </c>
      <c r="H246" s="5" t="b">
        <v>0</v>
      </c>
      <c r="I246" s="5" t="b">
        <v>1</v>
      </c>
      <c r="J246" s="59" t="s">
        <v>76</v>
      </c>
      <c r="K246" s="59"/>
      <c r="L246" s="59" t="s">
        <v>33</v>
      </c>
      <c r="M246" s="59" t="s">
        <v>34</v>
      </c>
      <c r="N246" s="59" t="s">
        <v>28</v>
      </c>
      <c r="O246" s="5" t="s">
        <v>257</v>
      </c>
      <c r="P246" s="5" t="s">
        <v>44</v>
      </c>
      <c r="Q246" s="5"/>
    </row>
    <row r="247" spans="1:17" x14ac:dyDescent="0.25">
      <c r="A247" s="5">
        <v>5058</v>
      </c>
      <c r="B247" s="5" t="s">
        <v>370</v>
      </c>
      <c r="C247" s="5">
        <v>951.98009999999897</v>
      </c>
      <c r="D247" s="5" t="s">
        <v>41</v>
      </c>
      <c r="E247" s="5" t="b">
        <v>1</v>
      </c>
      <c r="F247" s="5" t="b">
        <v>0</v>
      </c>
      <c r="G247" s="5" t="b">
        <v>0</v>
      </c>
      <c r="H247" s="5" t="b">
        <v>0</v>
      </c>
      <c r="I247" s="5" t="b">
        <v>1</v>
      </c>
      <c r="J247" s="59" t="s">
        <v>372</v>
      </c>
      <c r="K247" s="59"/>
      <c r="L247" s="59" t="s">
        <v>33</v>
      </c>
      <c r="M247" s="59" t="s">
        <v>34</v>
      </c>
      <c r="N247" s="59" t="s">
        <v>28</v>
      </c>
      <c r="O247" s="5" t="s">
        <v>257</v>
      </c>
      <c r="P247" s="5" t="s">
        <v>44</v>
      </c>
      <c r="Q247" s="5"/>
    </row>
    <row r="248" spans="1:17" x14ac:dyDescent="0.25">
      <c r="A248" s="5">
        <v>5058</v>
      </c>
      <c r="B248" s="5" t="s">
        <v>370</v>
      </c>
      <c r="C248" s="5">
        <v>951.98009999999897</v>
      </c>
      <c r="D248" s="5" t="s">
        <v>41</v>
      </c>
      <c r="E248" s="5" t="b">
        <v>1</v>
      </c>
      <c r="F248" s="5" t="b">
        <v>0</v>
      </c>
      <c r="G248" s="5" t="b">
        <v>0</v>
      </c>
      <c r="H248" s="5" t="b">
        <v>0</v>
      </c>
      <c r="I248" s="5" t="b">
        <v>1</v>
      </c>
      <c r="J248" s="59" t="s">
        <v>77</v>
      </c>
      <c r="K248" s="59"/>
      <c r="L248" s="59" t="s">
        <v>33</v>
      </c>
      <c r="M248" s="59" t="s">
        <v>34</v>
      </c>
      <c r="N248" s="59" t="s">
        <v>28</v>
      </c>
      <c r="O248" s="5" t="s">
        <v>257</v>
      </c>
      <c r="P248" s="5" t="s">
        <v>44</v>
      </c>
      <c r="Q248" s="5"/>
    </row>
    <row r="249" spans="1:17" x14ac:dyDescent="0.25">
      <c r="A249" s="5">
        <v>5059</v>
      </c>
      <c r="B249" s="5" t="s">
        <v>373</v>
      </c>
      <c r="C249" s="5">
        <v>443.73871000000003</v>
      </c>
      <c r="D249" s="5" t="s">
        <v>41</v>
      </c>
      <c r="E249" s="5" t="b">
        <v>1</v>
      </c>
      <c r="F249" s="5" t="b">
        <v>0</v>
      </c>
      <c r="G249" s="5" t="b">
        <v>0</v>
      </c>
      <c r="H249" s="5" t="b">
        <v>0</v>
      </c>
      <c r="I249" s="5" t="b">
        <v>1</v>
      </c>
      <c r="J249" s="59" t="s">
        <v>374</v>
      </c>
      <c r="K249" s="59"/>
      <c r="L249" s="59" t="s">
        <v>33</v>
      </c>
      <c r="M249" s="59" t="s">
        <v>34</v>
      </c>
      <c r="N249" s="59" t="s">
        <v>28</v>
      </c>
      <c r="O249" s="5" t="s">
        <v>260</v>
      </c>
      <c r="P249" s="5" t="s">
        <v>44</v>
      </c>
      <c r="Q249" s="5"/>
    </row>
    <row r="250" spans="1:17" x14ac:dyDescent="0.25">
      <c r="A250" s="5">
        <v>5059</v>
      </c>
      <c r="B250" s="5" t="s">
        <v>373</v>
      </c>
      <c r="C250" s="5">
        <v>443.73871000000003</v>
      </c>
      <c r="D250" s="5" t="s">
        <v>41</v>
      </c>
      <c r="E250" s="5" t="b">
        <v>1</v>
      </c>
      <c r="F250" s="5" t="b">
        <v>0</v>
      </c>
      <c r="G250" s="5" t="b">
        <v>0</v>
      </c>
      <c r="H250" s="5" t="b">
        <v>0</v>
      </c>
      <c r="I250" s="5" t="b">
        <v>1</v>
      </c>
      <c r="J250" s="59" t="s">
        <v>375</v>
      </c>
      <c r="K250" s="59"/>
      <c r="L250" s="59" t="s">
        <v>33</v>
      </c>
      <c r="M250" s="59" t="s">
        <v>34</v>
      </c>
      <c r="N250" s="59" t="s">
        <v>28</v>
      </c>
      <c r="O250" s="5" t="s">
        <v>260</v>
      </c>
      <c r="P250" s="5" t="s">
        <v>44</v>
      </c>
      <c r="Q250" s="5"/>
    </row>
    <row r="251" spans="1:17" x14ac:dyDescent="0.25">
      <c r="A251" s="5">
        <v>5060</v>
      </c>
      <c r="B251" s="5" t="s">
        <v>376</v>
      </c>
      <c r="C251" s="5">
        <v>96.19426</v>
      </c>
      <c r="D251" s="5" t="s">
        <v>87</v>
      </c>
      <c r="E251" s="5" t="b">
        <v>1</v>
      </c>
      <c r="F251" s="5" t="b">
        <v>0</v>
      </c>
      <c r="G251" s="5" t="b">
        <v>0</v>
      </c>
      <c r="H251" s="5" t="b">
        <v>0</v>
      </c>
      <c r="I251" s="5" t="b">
        <v>0</v>
      </c>
      <c r="J251" s="59" t="s">
        <v>63</v>
      </c>
      <c r="K251" s="59"/>
      <c r="L251" s="59" t="s">
        <v>33</v>
      </c>
      <c r="M251" s="59" t="s">
        <v>34</v>
      </c>
      <c r="N251" s="59" t="s">
        <v>28</v>
      </c>
      <c r="O251" s="5" t="s">
        <v>257</v>
      </c>
      <c r="P251" s="5" t="s">
        <v>44</v>
      </c>
      <c r="Q251" s="5"/>
    </row>
    <row r="252" spans="1:17" x14ac:dyDescent="0.25">
      <c r="A252" s="5">
        <v>5061</v>
      </c>
      <c r="B252" s="5" t="s">
        <v>377</v>
      </c>
      <c r="C252" s="5">
        <v>220.43706</v>
      </c>
      <c r="D252" s="5" t="s">
        <v>87</v>
      </c>
      <c r="E252" s="5" t="b">
        <v>1</v>
      </c>
      <c r="F252" s="5" t="b">
        <v>0</v>
      </c>
      <c r="G252" s="5" t="b">
        <v>0</v>
      </c>
      <c r="H252" s="5" t="b">
        <v>0</v>
      </c>
      <c r="I252" s="5" t="b">
        <v>0</v>
      </c>
      <c r="J252" s="59" t="s">
        <v>72</v>
      </c>
      <c r="K252" s="59"/>
      <c r="L252" s="59" t="s">
        <v>33</v>
      </c>
      <c r="M252" s="59" t="s">
        <v>34</v>
      </c>
      <c r="N252" s="59" t="s">
        <v>28</v>
      </c>
      <c r="O252" s="5" t="s">
        <v>257</v>
      </c>
      <c r="P252" s="5" t="s">
        <v>44</v>
      </c>
      <c r="Q252" s="5"/>
    </row>
    <row r="253" spans="1:17" x14ac:dyDescent="0.25">
      <c r="A253" s="5">
        <v>5061</v>
      </c>
      <c r="B253" s="5" t="s">
        <v>377</v>
      </c>
      <c r="C253" s="5">
        <v>220.43706</v>
      </c>
      <c r="D253" s="5" t="s">
        <v>87</v>
      </c>
      <c r="E253" s="5" t="b">
        <v>1</v>
      </c>
      <c r="F253" s="5" t="b">
        <v>0</v>
      </c>
      <c r="G253" s="5" t="b">
        <v>0</v>
      </c>
      <c r="H253" s="5" t="b">
        <v>0</v>
      </c>
      <c r="I253" s="5" t="b">
        <v>0</v>
      </c>
      <c r="J253" s="59" t="s">
        <v>378</v>
      </c>
      <c r="K253" s="59"/>
      <c r="L253" s="59" t="s">
        <v>33</v>
      </c>
      <c r="M253" s="59" t="s">
        <v>34</v>
      </c>
      <c r="N253" s="59" t="s">
        <v>28</v>
      </c>
      <c r="O253" s="5" t="s">
        <v>257</v>
      </c>
      <c r="P253" s="5" t="s">
        <v>44</v>
      </c>
      <c r="Q253" s="5"/>
    </row>
    <row r="254" spans="1:17" x14ac:dyDescent="0.25">
      <c r="A254" s="5">
        <v>5062</v>
      </c>
      <c r="B254" s="5" t="s">
        <v>379</v>
      </c>
      <c r="C254" s="5">
        <v>401.30779999999902</v>
      </c>
      <c r="D254" s="5" t="s">
        <v>161</v>
      </c>
      <c r="E254" s="5" t="b">
        <v>0</v>
      </c>
      <c r="F254" s="5" t="b">
        <v>0</v>
      </c>
      <c r="G254" s="5" t="b">
        <v>1</v>
      </c>
      <c r="H254" s="5" t="b">
        <v>0</v>
      </c>
      <c r="I254" s="5" t="b">
        <v>0</v>
      </c>
      <c r="J254" s="59" t="s">
        <v>184</v>
      </c>
      <c r="K254" s="59"/>
      <c r="L254" s="59" t="s">
        <v>23</v>
      </c>
      <c r="M254" s="59" t="s">
        <v>24</v>
      </c>
      <c r="N254" s="59" t="s">
        <v>37</v>
      </c>
      <c r="O254" s="5" t="s">
        <v>252</v>
      </c>
      <c r="P254" s="5" t="s">
        <v>44</v>
      </c>
      <c r="Q254" s="5"/>
    </row>
    <row r="255" spans="1:17" x14ac:dyDescent="0.25">
      <c r="A255" s="5">
        <v>5062</v>
      </c>
      <c r="B255" s="5" t="s">
        <v>379</v>
      </c>
      <c r="C255" s="5">
        <v>401.30779999999902</v>
      </c>
      <c r="D255" s="5" t="s">
        <v>161</v>
      </c>
      <c r="E255" s="5" t="b">
        <v>0</v>
      </c>
      <c r="F255" s="5" t="b">
        <v>0</v>
      </c>
      <c r="G255" s="5" t="b">
        <v>1</v>
      </c>
      <c r="H255" s="5" t="b">
        <v>0</v>
      </c>
      <c r="I255" s="5" t="b">
        <v>0</v>
      </c>
      <c r="J255" s="59" t="s">
        <v>380</v>
      </c>
      <c r="K255" s="59"/>
      <c r="L255" s="59" t="s">
        <v>23</v>
      </c>
      <c r="M255" s="59" t="s">
        <v>24</v>
      </c>
      <c r="N255" s="59" t="s">
        <v>37</v>
      </c>
      <c r="O255" s="5" t="s">
        <v>252</v>
      </c>
      <c r="P255" s="5" t="s">
        <v>44</v>
      </c>
      <c r="Q255" s="5"/>
    </row>
    <row r="256" spans="1:17" ht="120" x14ac:dyDescent="0.25">
      <c r="A256" s="5">
        <v>5064</v>
      </c>
      <c r="B256" s="5" t="s">
        <v>489</v>
      </c>
      <c r="C256" s="5">
        <v>296.75792999999902</v>
      </c>
      <c r="D256" s="5" t="s">
        <v>41</v>
      </c>
      <c r="E256" s="5" t="b">
        <v>1</v>
      </c>
      <c r="F256" s="5" t="b">
        <v>0</v>
      </c>
      <c r="G256" s="5" t="b">
        <v>0</v>
      </c>
      <c r="H256" s="5" t="b">
        <v>0</v>
      </c>
      <c r="I256" s="5" t="b">
        <v>0</v>
      </c>
      <c r="J256" s="61" t="s">
        <v>491</v>
      </c>
      <c r="K256" s="61" t="s">
        <v>490</v>
      </c>
      <c r="L256" s="59"/>
      <c r="M256" s="59"/>
      <c r="N256" s="61" t="s">
        <v>111</v>
      </c>
      <c r="O256" s="10" t="s">
        <v>492</v>
      </c>
      <c r="P256" s="10" t="s">
        <v>469</v>
      </c>
      <c r="Q256" s="5"/>
    </row>
    <row r="257" spans="1:17" x14ac:dyDescent="0.25">
      <c r="A257" s="5">
        <v>5065</v>
      </c>
      <c r="B257" s="5" t="s">
        <v>381</v>
      </c>
      <c r="C257" s="5">
        <v>1551.1233</v>
      </c>
      <c r="D257" s="5" t="s">
        <v>41</v>
      </c>
      <c r="E257" s="5" t="b">
        <v>1</v>
      </c>
      <c r="F257" s="5" t="b">
        <v>0</v>
      </c>
      <c r="G257" s="5" t="b">
        <v>0</v>
      </c>
      <c r="H257" s="5" t="b">
        <v>0</v>
      </c>
      <c r="I257" s="5" t="b">
        <v>1</v>
      </c>
      <c r="J257" s="59" t="s">
        <v>382</v>
      </c>
      <c r="K257" s="59"/>
      <c r="L257" s="59" t="s">
        <v>33</v>
      </c>
      <c r="M257" s="59" t="s">
        <v>34</v>
      </c>
      <c r="N257" s="59" t="s">
        <v>37</v>
      </c>
      <c r="O257" s="5" t="s">
        <v>252</v>
      </c>
      <c r="P257" s="5" t="s">
        <v>44</v>
      </c>
      <c r="Q257" s="5"/>
    </row>
    <row r="258" spans="1:17" x14ac:dyDescent="0.25">
      <c r="A258" s="5">
        <v>5065</v>
      </c>
      <c r="B258" s="5" t="s">
        <v>381</v>
      </c>
      <c r="C258" s="5">
        <v>1551.1233</v>
      </c>
      <c r="D258" s="5" t="s">
        <v>41</v>
      </c>
      <c r="E258" s="5" t="b">
        <v>1</v>
      </c>
      <c r="F258" s="5" t="b">
        <v>0</v>
      </c>
      <c r="G258" s="5" t="b">
        <v>0</v>
      </c>
      <c r="H258" s="5" t="b">
        <v>0</v>
      </c>
      <c r="I258" s="5" t="b">
        <v>1</v>
      </c>
      <c r="J258" s="59" t="s">
        <v>383</v>
      </c>
      <c r="K258" s="59"/>
      <c r="L258" s="59" t="s">
        <v>33</v>
      </c>
      <c r="M258" s="59" t="s">
        <v>34</v>
      </c>
      <c r="N258" s="59" t="s">
        <v>37</v>
      </c>
      <c r="O258" s="5" t="s">
        <v>252</v>
      </c>
      <c r="P258" s="5" t="s">
        <v>44</v>
      </c>
      <c r="Q258" s="5"/>
    </row>
    <row r="259" spans="1:17" x14ac:dyDescent="0.25">
      <c r="A259" s="5">
        <v>5065</v>
      </c>
      <c r="B259" s="5" t="s">
        <v>381</v>
      </c>
      <c r="C259" s="5">
        <v>1551.1233</v>
      </c>
      <c r="D259" s="5" t="s">
        <v>41</v>
      </c>
      <c r="E259" s="5" t="b">
        <v>1</v>
      </c>
      <c r="F259" s="5" t="b">
        <v>0</v>
      </c>
      <c r="G259" s="5" t="b">
        <v>0</v>
      </c>
      <c r="H259" s="5" t="b">
        <v>0</v>
      </c>
      <c r="I259" s="5" t="b">
        <v>1</v>
      </c>
      <c r="J259" s="59" t="s">
        <v>384</v>
      </c>
      <c r="K259" s="59"/>
      <c r="L259" s="59" t="s">
        <v>33</v>
      </c>
      <c r="M259" s="59" t="s">
        <v>34</v>
      </c>
      <c r="N259" s="59" t="s">
        <v>37</v>
      </c>
      <c r="O259" s="5" t="s">
        <v>252</v>
      </c>
      <c r="P259" s="5" t="s">
        <v>44</v>
      </c>
      <c r="Q259" s="5"/>
    </row>
    <row r="260" spans="1:17" x14ac:dyDescent="0.25">
      <c r="A260" s="5">
        <v>5065</v>
      </c>
      <c r="B260" s="5" t="s">
        <v>381</v>
      </c>
      <c r="C260" s="5">
        <v>1551.1233</v>
      </c>
      <c r="D260" s="5" t="s">
        <v>41</v>
      </c>
      <c r="E260" s="5" t="b">
        <v>1</v>
      </c>
      <c r="F260" s="5" t="b">
        <v>0</v>
      </c>
      <c r="G260" s="5" t="b">
        <v>0</v>
      </c>
      <c r="H260" s="5" t="b">
        <v>0</v>
      </c>
      <c r="I260" s="5" t="b">
        <v>1</v>
      </c>
      <c r="J260" s="59" t="s">
        <v>385</v>
      </c>
      <c r="K260" s="59"/>
      <c r="L260" s="59" t="s">
        <v>33</v>
      </c>
      <c r="M260" s="59" t="s">
        <v>34</v>
      </c>
      <c r="N260" s="59" t="s">
        <v>37</v>
      </c>
      <c r="O260" s="5" t="s">
        <v>252</v>
      </c>
      <c r="P260" s="5" t="s">
        <v>44</v>
      </c>
      <c r="Q260" s="5"/>
    </row>
    <row r="261" spans="1:17" x14ac:dyDescent="0.25">
      <c r="A261" s="5">
        <v>5065</v>
      </c>
      <c r="B261" s="5" t="s">
        <v>381</v>
      </c>
      <c r="C261" s="5">
        <v>1551.1233</v>
      </c>
      <c r="D261" s="5" t="s">
        <v>41</v>
      </c>
      <c r="E261" s="5" t="b">
        <v>1</v>
      </c>
      <c r="F261" s="5" t="b">
        <v>0</v>
      </c>
      <c r="G261" s="5" t="b">
        <v>0</v>
      </c>
      <c r="H261" s="5" t="b">
        <v>0</v>
      </c>
      <c r="I261" s="5" t="b">
        <v>1</v>
      </c>
      <c r="J261" s="59" t="s">
        <v>386</v>
      </c>
      <c r="K261" s="59"/>
      <c r="L261" s="59" t="s">
        <v>33</v>
      </c>
      <c r="M261" s="59" t="s">
        <v>34</v>
      </c>
      <c r="N261" s="59" t="s">
        <v>37</v>
      </c>
      <c r="O261" s="5" t="s">
        <v>252</v>
      </c>
      <c r="P261" s="5" t="s">
        <v>44</v>
      </c>
      <c r="Q261" s="5"/>
    </row>
    <row r="262" spans="1:17" x14ac:dyDescent="0.25">
      <c r="A262" s="5">
        <v>5065</v>
      </c>
      <c r="B262" s="5" t="s">
        <v>381</v>
      </c>
      <c r="C262" s="5">
        <v>1551.1233</v>
      </c>
      <c r="D262" s="5" t="s">
        <v>41</v>
      </c>
      <c r="E262" s="5" t="b">
        <v>1</v>
      </c>
      <c r="F262" s="5" t="b">
        <v>0</v>
      </c>
      <c r="G262" s="5" t="b">
        <v>0</v>
      </c>
      <c r="H262" s="5" t="b">
        <v>0</v>
      </c>
      <c r="I262" s="5" t="b">
        <v>1</v>
      </c>
      <c r="J262" s="59" t="s">
        <v>387</v>
      </c>
      <c r="K262" s="59"/>
      <c r="L262" s="59" t="s">
        <v>33</v>
      </c>
      <c r="M262" s="59" t="s">
        <v>34</v>
      </c>
      <c r="N262" s="59" t="s">
        <v>37</v>
      </c>
      <c r="O262" s="5" t="s">
        <v>252</v>
      </c>
      <c r="P262" s="5" t="s">
        <v>44</v>
      </c>
      <c r="Q262" s="5"/>
    </row>
    <row r="263" spans="1:17" x14ac:dyDescent="0.25">
      <c r="A263" s="5">
        <v>5065</v>
      </c>
      <c r="B263" s="5" t="s">
        <v>381</v>
      </c>
      <c r="C263" s="5">
        <v>1551.1233</v>
      </c>
      <c r="D263" s="5" t="s">
        <v>41</v>
      </c>
      <c r="E263" s="5" t="b">
        <v>1</v>
      </c>
      <c r="F263" s="5" t="b">
        <v>0</v>
      </c>
      <c r="G263" s="5" t="b">
        <v>0</v>
      </c>
      <c r="H263" s="5" t="b">
        <v>0</v>
      </c>
      <c r="I263" s="5" t="b">
        <v>1</v>
      </c>
      <c r="J263" s="59" t="s">
        <v>388</v>
      </c>
      <c r="K263" s="59"/>
      <c r="L263" s="59" t="s">
        <v>33</v>
      </c>
      <c r="M263" s="59" t="s">
        <v>34</v>
      </c>
      <c r="N263" s="59" t="s">
        <v>37</v>
      </c>
      <c r="O263" s="5" t="s">
        <v>252</v>
      </c>
      <c r="P263" s="5" t="s">
        <v>44</v>
      </c>
      <c r="Q263" s="5"/>
    </row>
    <row r="264" spans="1:17" x14ac:dyDescent="0.25">
      <c r="A264" s="5">
        <v>5065</v>
      </c>
      <c r="B264" s="5" t="s">
        <v>381</v>
      </c>
      <c r="C264" s="5">
        <v>1551.1233</v>
      </c>
      <c r="D264" s="5" t="s">
        <v>41</v>
      </c>
      <c r="E264" s="5" t="b">
        <v>1</v>
      </c>
      <c r="F264" s="5" t="b">
        <v>0</v>
      </c>
      <c r="G264" s="5" t="b">
        <v>0</v>
      </c>
      <c r="H264" s="5" t="b">
        <v>0</v>
      </c>
      <c r="I264" s="5" t="b">
        <v>1</v>
      </c>
      <c r="J264" s="59" t="s">
        <v>389</v>
      </c>
      <c r="K264" s="59"/>
      <c r="L264" s="59" t="s">
        <v>33</v>
      </c>
      <c r="M264" s="59" t="s">
        <v>34</v>
      </c>
      <c r="N264" s="59" t="s">
        <v>37</v>
      </c>
      <c r="O264" s="5" t="s">
        <v>252</v>
      </c>
      <c r="P264" s="5" t="s">
        <v>44</v>
      </c>
      <c r="Q264" s="5"/>
    </row>
    <row r="265" spans="1:17" x14ac:dyDescent="0.25">
      <c r="A265" s="5">
        <v>5065</v>
      </c>
      <c r="B265" s="5" t="s">
        <v>381</v>
      </c>
      <c r="C265" s="5">
        <v>1551.1233</v>
      </c>
      <c r="D265" s="5" t="s">
        <v>41</v>
      </c>
      <c r="E265" s="5" t="b">
        <v>1</v>
      </c>
      <c r="F265" s="5" t="b">
        <v>0</v>
      </c>
      <c r="G265" s="5" t="b">
        <v>0</v>
      </c>
      <c r="H265" s="5" t="b">
        <v>0</v>
      </c>
      <c r="I265" s="5" t="b">
        <v>1</v>
      </c>
      <c r="J265" s="59" t="s">
        <v>55</v>
      </c>
      <c r="K265" s="59"/>
      <c r="L265" s="59" t="s">
        <v>33</v>
      </c>
      <c r="M265" s="59" t="s">
        <v>34</v>
      </c>
      <c r="N265" s="59" t="s">
        <v>37</v>
      </c>
      <c r="O265" s="5" t="s">
        <v>252</v>
      </c>
      <c r="P265" s="5" t="s">
        <v>44</v>
      </c>
      <c r="Q265" s="5"/>
    </row>
    <row r="266" spans="1:17" x14ac:dyDescent="0.25">
      <c r="A266" s="5">
        <v>5065</v>
      </c>
      <c r="B266" s="5" t="s">
        <v>381</v>
      </c>
      <c r="C266" s="5">
        <v>1551.1233</v>
      </c>
      <c r="D266" s="5" t="s">
        <v>41</v>
      </c>
      <c r="E266" s="5" t="b">
        <v>1</v>
      </c>
      <c r="F266" s="5" t="b">
        <v>0</v>
      </c>
      <c r="G266" s="5" t="b">
        <v>0</v>
      </c>
      <c r="H266" s="5" t="b">
        <v>0</v>
      </c>
      <c r="I266" s="5" t="b">
        <v>1</v>
      </c>
      <c r="J266" s="59" t="s">
        <v>268</v>
      </c>
      <c r="K266" s="59"/>
      <c r="L266" s="59" t="s">
        <v>33</v>
      </c>
      <c r="M266" s="59" t="s">
        <v>34</v>
      </c>
      <c r="N266" s="59" t="s">
        <v>37</v>
      </c>
      <c r="O266" s="5" t="s">
        <v>252</v>
      </c>
      <c r="P266" s="5" t="s">
        <v>44</v>
      </c>
      <c r="Q266" s="5"/>
    </row>
    <row r="267" spans="1:17" x14ac:dyDescent="0.25">
      <c r="A267" s="5">
        <v>5066</v>
      </c>
      <c r="B267" s="5" t="s">
        <v>390</v>
      </c>
      <c r="C267" s="5">
        <v>1239.9322999999899</v>
      </c>
      <c r="D267" s="5" t="s">
        <v>41</v>
      </c>
      <c r="E267" s="5" t="b">
        <v>1</v>
      </c>
      <c r="F267" s="5" t="b">
        <v>0</v>
      </c>
      <c r="G267" s="5" t="b">
        <v>0</v>
      </c>
      <c r="H267" s="5" t="b">
        <v>0</v>
      </c>
      <c r="I267" s="5" t="b">
        <v>0</v>
      </c>
      <c r="J267" s="59" t="s">
        <v>231</v>
      </c>
      <c r="K267" s="59"/>
      <c r="L267" s="59" t="s">
        <v>23</v>
      </c>
      <c r="M267" s="59" t="s">
        <v>24</v>
      </c>
      <c r="N267" s="59" t="s">
        <v>37</v>
      </c>
      <c r="O267" s="5" t="s">
        <v>252</v>
      </c>
      <c r="P267" s="5" t="s">
        <v>116</v>
      </c>
      <c r="Q267" s="5"/>
    </row>
    <row r="268" spans="1:17" x14ac:dyDescent="0.25">
      <c r="A268" s="5">
        <v>5066</v>
      </c>
      <c r="B268" s="5" t="s">
        <v>390</v>
      </c>
      <c r="C268" s="5">
        <v>1239.9322999999899</v>
      </c>
      <c r="D268" s="5" t="s">
        <v>41</v>
      </c>
      <c r="E268" s="5" t="b">
        <v>1</v>
      </c>
      <c r="F268" s="5" t="b">
        <v>0</v>
      </c>
      <c r="G268" s="5" t="b">
        <v>0</v>
      </c>
      <c r="H268" s="5" t="b">
        <v>0</v>
      </c>
      <c r="I268" s="5" t="b">
        <v>0</v>
      </c>
      <c r="J268" s="59" t="s">
        <v>391</v>
      </c>
      <c r="K268" s="59"/>
      <c r="L268" s="59" t="s">
        <v>23</v>
      </c>
      <c r="M268" s="59" t="s">
        <v>24</v>
      </c>
      <c r="N268" s="59" t="s">
        <v>37</v>
      </c>
      <c r="O268" s="5" t="s">
        <v>252</v>
      </c>
      <c r="P268" s="5" t="s">
        <v>116</v>
      </c>
      <c r="Q268" s="5"/>
    </row>
    <row r="269" spans="1:17" x14ac:dyDescent="0.25">
      <c r="A269" s="5">
        <v>5066</v>
      </c>
      <c r="B269" s="5" t="s">
        <v>390</v>
      </c>
      <c r="C269" s="5">
        <v>1239.9322999999899</v>
      </c>
      <c r="D269" s="5" t="s">
        <v>41</v>
      </c>
      <c r="E269" s="5" t="b">
        <v>1</v>
      </c>
      <c r="F269" s="5" t="b">
        <v>0</v>
      </c>
      <c r="G269" s="5" t="b">
        <v>0</v>
      </c>
      <c r="H269" s="5" t="b">
        <v>0</v>
      </c>
      <c r="I269" s="5" t="b">
        <v>0</v>
      </c>
      <c r="J269" s="59" t="s">
        <v>392</v>
      </c>
      <c r="K269" s="59"/>
      <c r="L269" s="59" t="s">
        <v>23</v>
      </c>
      <c r="M269" s="59" t="s">
        <v>24</v>
      </c>
      <c r="N269" s="59" t="s">
        <v>37</v>
      </c>
      <c r="O269" s="5" t="s">
        <v>252</v>
      </c>
      <c r="P269" s="5" t="s">
        <v>116</v>
      </c>
      <c r="Q269" s="5"/>
    </row>
    <row r="270" spans="1:17" x14ac:dyDescent="0.25">
      <c r="A270" s="5">
        <v>5067</v>
      </c>
      <c r="B270" s="5" t="s">
        <v>393</v>
      </c>
      <c r="C270" s="5">
        <v>714.89855999999895</v>
      </c>
      <c r="D270" s="5" t="s">
        <v>41</v>
      </c>
      <c r="E270" s="5" t="b">
        <v>1</v>
      </c>
      <c r="F270" s="5" t="b">
        <v>0</v>
      </c>
      <c r="G270" s="5" t="b">
        <v>0</v>
      </c>
      <c r="H270" s="5" t="b">
        <v>0</v>
      </c>
      <c r="I270" s="5" t="b">
        <v>1</v>
      </c>
      <c r="J270" s="59" t="s">
        <v>394</v>
      </c>
      <c r="K270" s="59"/>
      <c r="L270" s="59" t="s">
        <v>33</v>
      </c>
      <c r="M270" s="59" t="s">
        <v>34</v>
      </c>
      <c r="N270" s="59" t="s">
        <v>28</v>
      </c>
      <c r="O270" s="5" t="s">
        <v>260</v>
      </c>
      <c r="P270" s="5" t="s">
        <v>44</v>
      </c>
      <c r="Q270" s="5"/>
    </row>
    <row r="271" spans="1:17" x14ac:dyDescent="0.25">
      <c r="A271" s="5">
        <v>5067</v>
      </c>
      <c r="B271" s="5" t="s">
        <v>393</v>
      </c>
      <c r="C271" s="5">
        <v>714.89855999999895</v>
      </c>
      <c r="D271" s="5" t="s">
        <v>41</v>
      </c>
      <c r="E271" s="5" t="b">
        <v>1</v>
      </c>
      <c r="F271" s="5" t="b">
        <v>0</v>
      </c>
      <c r="G271" s="5" t="b">
        <v>0</v>
      </c>
      <c r="H271" s="5" t="b">
        <v>0</v>
      </c>
      <c r="I271" s="5" t="b">
        <v>1</v>
      </c>
      <c r="J271" s="59" t="s">
        <v>249</v>
      </c>
      <c r="K271" s="59"/>
      <c r="L271" s="59" t="s">
        <v>33</v>
      </c>
      <c r="M271" s="59" t="s">
        <v>34</v>
      </c>
      <c r="N271" s="59" t="s">
        <v>28</v>
      </c>
      <c r="O271" s="5" t="s">
        <v>260</v>
      </c>
      <c r="P271" s="5" t="s">
        <v>44</v>
      </c>
      <c r="Q271" s="5"/>
    </row>
    <row r="272" spans="1:17" x14ac:dyDescent="0.25">
      <c r="A272" s="5">
        <v>5067</v>
      </c>
      <c r="B272" s="5" t="s">
        <v>393</v>
      </c>
      <c r="C272" s="5">
        <v>714.89855999999895</v>
      </c>
      <c r="D272" s="5" t="s">
        <v>41</v>
      </c>
      <c r="E272" s="5" t="b">
        <v>1</v>
      </c>
      <c r="F272" s="5" t="b">
        <v>0</v>
      </c>
      <c r="G272" s="5" t="b">
        <v>0</v>
      </c>
      <c r="H272" s="5" t="b">
        <v>0</v>
      </c>
      <c r="I272" s="5" t="b">
        <v>1</v>
      </c>
      <c r="J272" s="59" t="s">
        <v>395</v>
      </c>
      <c r="K272" s="59"/>
      <c r="L272" s="59" t="s">
        <v>33</v>
      </c>
      <c r="M272" s="59" t="s">
        <v>34</v>
      </c>
      <c r="N272" s="59" t="s">
        <v>28</v>
      </c>
      <c r="O272" s="5" t="s">
        <v>260</v>
      </c>
      <c r="P272" s="5" t="s">
        <v>44</v>
      </c>
      <c r="Q272" s="5"/>
    </row>
    <row r="273" spans="1:17" x14ac:dyDescent="0.25">
      <c r="A273" s="5">
        <v>5067</v>
      </c>
      <c r="B273" s="5" t="s">
        <v>393</v>
      </c>
      <c r="C273" s="5">
        <v>714.89855999999895</v>
      </c>
      <c r="D273" s="5" t="s">
        <v>41</v>
      </c>
      <c r="E273" s="5" t="b">
        <v>1</v>
      </c>
      <c r="F273" s="5" t="b">
        <v>0</v>
      </c>
      <c r="G273" s="5" t="b">
        <v>0</v>
      </c>
      <c r="H273" s="5" t="b">
        <v>0</v>
      </c>
      <c r="I273" s="5" t="b">
        <v>1</v>
      </c>
      <c r="J273" s="59" t="s">
        <v>396</v>
      </c>
      <c r="K273" s="59"/>
      <c r="L273" s="59" t="s">
        <v>33</v>
      </c>
      <c r="M273" s="59" t="s">
        <v>34</v>
      </c>
      <c r="N273" s="59" t="s">
        <v>28</v>
      </c>
      <c r="O273" s="5" t="s">
        <v>260</v>
      </c>
      <c r="P273" s="5" t="s">
        <v>44</v>
      </c>
      <c r="Q273" s="5"/>
    </row>
    <row r="274" spans="1:17" x14ac:dyDescent="0.25">
      <c r="A274" s="5">
        <v>5067</v>
      </c>
      <c r="B274" s="5" t="s">
        <v>393</v>
      </c>
      <c r="C274" s="5">
        <v>714.89855999999895</v>
      </c>
      <c r="D274" s="5" t="s">
        <v>41</v>
      </c>
      <c r="E274" s="5" t="b">
        <v>1</v>
      </c>
      <c r="F274" s="5" t="b">
        <v>0</v>
      </c>
      <c r="G274" s="5" t="b">
        <v>0</v>
      </c>
      <c r="H274" s="5" t="b">
        <v>0</v>
      </c>
      <c r="I274" s="5" t="b">
        <v>1</v>
      </c>
      <c r="J274" s="59" t="s">
        <v>397</v>
      </c>
      <c r="K274" s="59"/>
      <c r="L274" s="59" t="s">
        <v>33</v>
      </c>
      <c r="M274" s="59" t="s">
        <v>34</v>
      </c>
      <c r="N274" s="59" t="s">
        <v>28</v>
      </c>
      <c r="O274" s="5" t="s">
        <v>260</v>
      </c>
      <c r="P274" s="5" t="s">
        <v>44</v>
      </c>
      <c r="Q274" s="5"/>
    </row>
    <row r="275" spans="1:17" x14ac:dyDescent="0.25">
      <c r="A275" s="5">
        <v>5068</v>
      </c>
      <c r="B275" s="5" t="s">
        <v>398</v>
      </c>
      <c r="C275" s="5">
        <v>637.91772000000003</v>
      </c>
      <c r="D275" s="5" t="s">
        <v>41</v>
      </c>
      <c r="E275" s="5" t="b">
        <v>1</v>
      </c>
      <c r="F275" s="5" t="b">
        <v>0</v>
      </c>
      <c r="G275" s="5" t="b">
        <v>0</v>
      </c>
      <c r="H275" s="5" t="b">
        <v>0</v>
      </c>
      <c r="I275" s="5" t="b">
        <v>1</v>
      </c>
      <c r="J275" s="59" t="s">
        <v>184</v>
      </c>
      <c r="K275" s="59"/>
      <c r="L275" s="59" t="s">
        <v>23</v>
      </c>
      <c r="M275" s="59" t="s">
        <v>24</v>
      </c>
      <c r="N275" s="59"/>
      <c r="O275" s="5" t="s">
        <v>252</v>
      </c>
      <c r="P275" s="5" t="s">
        <v>44</v>
      </c>
      <c r="Q275" s="5"/>
    </row>
    <row r="276" spans="1:17" ht="120" x14ac:dyDescent="0.25">
      <c r="A276" s="7">
        <v>5073</v>
      </c>
      <c r="B276" s="5" t="s">
        <v>462</v>
      </c>
      <c r="C276" s="5">
        <v>24392.191433200001</v>
      </c>
      <c r="D276" s="7"/>
      <c r="E276" s="7"/>
      <c r="F276" s="7"/>
      <c r="G276" s="7"/>
      <c r="H276" s="7"/>
      <c r="I276" s="7"/>
      <c r="J276" s="59" t="s">
        <v>399</v>
      </c>
      <c r="K276" s="59" t="s">
        <v>400</v>
      </c>
      <c r="L276" s="59"/>
      <c r="M276" s="59"/>
      <c r="N276" s="59" t="s">
        <v>111</v>
      </c>
      <c r="O276" s="10" t="s">
        <v>401</v>
      </c>
      <c r="P276" s="10" t="s">
        <v>110</v>
      </c>
      <c r="Q276" s="5"/>
    </row>
    <row r="277" spans="1:17" x14ac:dyDescent="0.25">
      <c r="A277" s="5">
        <v>5077</v>
      </c>
      <c r="B277" s="5" t="s">
        <v>402</v>
      </c>
      <c r="C277" s="5">
        <v>532.03552000000002</v>
      </c>
      <c r="D277" s="5" t="s">
        <v>289</v>
      </c>
      <c r="E277" s="5" t="b">
        <v>0</v>
      </c>
      <c r="F277" s="5" t="b">
        <v>0</v>
      </c>
      <c r="G277" s="5" t="b">
        <v>0</v>
      </c>
      <c r="H277" s="5" t="b">
        <v>1</v>
      </c>
      <c r="I277" s="5" t="b">
        <v>1</v>
      </c>
      <c r="J277" s="59" t="s">
        <v>380</v>
      </c>
      <c r="K277" s="59"/>
      <c r="L277" s="59" t="s">
        <v>33</v>
      </c>
      <c r="M277" s="59" t="s">
        <v>34</v>
      </c>
      <c r="N277" s="59" t="s">
        <v>37</v>
      </c>
      <c r="O277" s="5" t="s">
        <v>50</v>
      </c>
      <c r="P277" s="5" t="s">
        <v>44</v>
      </c>
      <c r="Q277" s="5"/>
    </row>
    <row r="278" spans="1:17" x14ac:dyDescent="0.25">
      <c r="A278" s="5">
        <v>5077</v>
      </c>
      <c r="B278" s="5" t="s">
        <v>402</v>
      </c>
      <c r="C278" s="5">
        <v>532.03552000000002</v>
      </c>
      <c r="D278" s="5" t="s">
        <v>289</v>
      </c>
      <c r="E278" s="5" t="b">
        <v>0</v>
      </c>
      <c r="F278" s="5" t="b">
        <v>0</v>
      </c>
      <c r="G278" s="5" t="b">
        <v>0</v>
      </c>
      <c r="H278" s="5" t="b">
        <v>1</v>
      </c>
      <c r="I278" s="5" t="b">
        <v>1</v>
      </c>
      <c r="J278" s="59" t="s">
        <v>403</v>
      </c>
      <c r="K278" s="59"/>
      <c r="L278" s="59" t="s">
        <v>33</v>
      </c>
      <c r="M278" s="59" t="s">
        <v>34</v>
      </c>
      <c r="N278" s="59" t="s">
        <v>37</v>
      </c>
      <c r="O278" s="5" t="s">
        <v>50</v>
      </c>
      <c r="P278" s="5" t="s">
        <v>44</v>
      </c>
      <c r="Q278" s="5"/>
    </row>
    <row r="279" spans="1:17" x14ac:dyDescent="0.25">
      <c r="A279" s="5">
        <v>5077</v>
      </c>
      <c r="B279" s="5" t="s">
        <v>402</v>
      </c>
      <c r="C279" s="5">
        <v>532.03552000000002</v>
      </c>
      <c r="D279" s="5" t="s">
        <v>289</v>
      </c>
      <c r="E279" s="5" t="b">
        <v>0</v>
      </c>
      <c r="F279" s="5" t="b">
        <v>0</v>
      </c>
      <c r="G279" s="5" t="b">
        <v>0</v>
      </c>
      <c r="H279" s="5" t="b">
        <v>1</v>
      </c>
      <c r="I279" s="5" t="b">
        <v>1</v>
      </c>
      <c r="J279" s="59" t="s">
        <v>404</v>
      </c>
      <c r="K279" s="59"/>
      <c r="L279" s="59" t="s">
        <v>33</v>
      </c>
      <c r="M279" s="59" t="s">
        <v>34</v>
      </c>
      <c r="N279" s="59" t="s">
        <v>37</v>
      </c>
      <c r="O279" s="5" t="s">
        <v>50</v>
      </c>
      <c r="P279" s="5" t="s">
        <v>44</v>
      </c>
      <c r="Q279" s="5"/>
    </row>
    <row r="280" spans="1:17" x14ac:dyDescent="0.25">
      <c r="A280" s="5">
        <v>5077</v>
      </c>
      <c r="B280" s="5" t="s">
        <v>402</v>
      </c>
      <c r="C280" s="5">
        <v>532.03552000000002</v>
      </c>
      <c r="D280" s="5" t="s">
        <v>289</v>
      </c>
      <c r="E280" s="5" t="b">
        <v>0</v>
      </c>
      <c r="F280" s="5" t="b">
        <v>0</v>
      </c>
      <c r="G280" s="5" t="b">
        <v>0</v>
      </c>
      <c r="H280" s="5" t="b">
        <v>1</v>
      </c>
      <c r="I280" s="5" t="b">
        <v>1</v>
      </c>
      <c r="J280" s="59" t="s">
        <v>405</v>
      </c>
      <c r="K280" s="59"/>
      <c r="L280" s="59" t="s">
        <v>33</v>
      </c>
      <c r="M280" s="59" t="s">
        <v>34</v>
      </c>
      <c r="N280" s="59" t="s">
        <v>37</v>
      </c>
      <c r="O280" s="5" t="s">
        <v>50</v>
      </c>
      <c r="P280" s="5" t="s">
        <v>44</v>
      </c>
      <c r="Q280" s="5"/>
    </row>
    <row r="281" spans="1:17" x14ac:dyDescent="0.25">
      <c r="A281" s="5">
        <v>5077</v>
      </c>
      <c r="B281" s="5" t="s">
        <v>402</v>
      </c>
      <c r="C281" s="5">
        <v>532.03552000000002</v>
      </c>
      <c r="D281" s="5" t="s">
        <v>289</v>
      </c>
      <c r="E281" s="5" t="b">
        <v>0</v>
      </c>
      <c r="F281" s="5" t="b">
        <v>0</v>
      </c>
      <c r="G281" s="5" t="b">
        <v>0</v>
      </c>
      <c r="H281" s="5" t="b">
        <v>1</v>
      </c>
      <c r="I281" s="5" t="b">
        <v>1</v>
      </c>
      <c r="J281" s="59" t="s">
        <v>277</v>
      </c>
      <c r="K281" s="59"/>
      <c r="L281" s="59" t="s">
        <v>33</v>
      </c>
      <c r="M281" s="59" t="s">
        <v>34</v>
      </c>
      <c r="N281" s="59" t="s">
        <v>37</v>
      </c>
      <c r="O281" s="5" t="s">
        <v>50</v>
      </c>
      <c r="P281" s="5" t="s">
        <v>44</v>
      </c>
      <c r="Q281" s="5"/>
    </row>
    <row r="282" spans="1:17" x14ac:dyDescent="0.25">
      <c r="A282" s="5">
        <v>5085</v>
      </c>
      <c r="B282" s="5" t="s">
        <v>406</v>
      </c>
      <c r="C282" s="5">
        <v>212.81097</v>
      </c>
      <c r="D282" s="5" t="s">
        <v>41</v>
      </c>
      <c r="E282" s="5" t="b">
        <v>1</v>
      </c>
      <c r="F282" s="5" t="b">
        <v>0</v>
      </c>
      <c r="G282" s="5" t="b">
        <v>0</v>
      </c>
      <c r="H282" s="5" t="b">
        <v>0</v>
      </c>
      <c r="I282" s="5" t="b">
        <v>0</v>
      </c>
      <c r="J282" s="59" t="s">
        <v>407</v>
      </c>
      <c r="K282" s="59"/>
      <c r="L282" s="59" t="s">
        <v>23</v>
      </c>
      <c r="M282" s="59" t="s">
        <v>24</v>
      </c>
      <c r="N282" s="59" t="s">
        <v>28</v>
      </c>
      <c r="O282" s="5" t="s">
        <v>257</v>
      </c>
      <c r="P282" s="5" t="s">
        <v>44</v>
      </c>
      <c r="Q282" s="5"/>
    </row>
    <row r="283" spans="1:17" x14ac:dyDescent="0.25">
      <c r="A283" s="5">
        <v>5085</v>
      </c>
      <c r="B283" s="5" t="s">
        <v>406</v>
      </c>
      <c r="C283" s="5">
        <v>212.81097</v>
      </c>
      <c r="D283" s="5" t="s">
        <v>41</v>
      </c>
      <c r="E283" s="5" t="b">
        <v>1</v>
      </c>
      <c r="F283" s="5" t="b">
        <v>0</v>
      </c>
      <c r="G283" s="5" t="b">
        <v>0</v>
      </c>
      <c r="H283" s="5" t="b">
        <v>0</v>
      </c>
      <c r="I283" s="5" t="b">
        <v>0</v>
      </c>
      <c r="J283" s="59" t="s">
        <v>408</v>
      </c>
      <c r="K283" s="59"/>
      <c r="L283" s="59" t="s">
        <v>23</v>
      </c>
      <c r="M283" s="59" t="s">
        <v>24</v>
      </c>
      <c r="N283" s="59" t="s">
        <v>28</v>
      </c>
      <c r="O283" s="5" t="s">
        <v>257</v>
      </c>
      <c r="P283" s="5" t="s">
        <v>44</v>
      </c>
      <c r="Q283" s="5"/>
    </row>
    <row r="284" spans="1:17" x14ac:dyDescent="0.25">
      <c r="A284" s="5">
        <v>5086</v>
      </c>
      <c r="B284" s="5" t="s">
        <v>409</v>
      </c>
      <c r="C284" s="5">
        <v>227.37395000000001</v>
      </c>
      <c r="D284" s="5" t="s">
        <v>161</v>
      </c>
      <c r="E284" s="5" t="b">
        <v>1</v>
      </c>
      <c r="F284" s="5" t="b">
        <v>0</v>
      </c>
      <c r="G284" s="5" t="b">
        <v>0</v>
      </c>
      <c r="H284" s="5" t="b">
        <v>0</v>
      </c>
      <c r="I284" s="5" t="b">
        <v>0</v>
      </c>
      <c r="J284" s="59" t="s">
        <v>410</v>
      </c>
      <c r="K284" s="59"/>
      <c r="L284" s="59" t="s">
        <v>33</v>
      </c>
      <c r="M284" s="59" t="s">
        <v>34</v>
      </c>
      <c r="N284" s="59" t="s">
        <v>37</v>
      </c>
      <c r="O284" s="5" t="s">
        <v>252</v>
      </c>
      <c r="P284" s="5" t="s">
        <v>44</v>
      </c>
      <c r="Q284" s="5"/>
    </row>
    <row r="285" spans="1:17" x14ac:dyDescent="0.25">
      <c r="A285" s="5">
        <v>5086</v>
      </c>
      <c r="B285" s="5" t="s">
        <v>409</v>
      </c>
      <c r="C285" s="5">
        <v>227.37395000000001</v>
      </c>
      <c r="D285" s="5" t="s">
        <v>161</v>
      </c>
      <c r="E285" s="5" t="b">
        <v>1</v>
      </c>
      <c r="F285" s="5" t="b">
        <v>0</v>
      </c>
      <c r="G285" s="5" t="b">
        <v>0</v>
      </c>
      <c r="H285" s="5" t="b">
        <v>0</v>
      </c>
      <c r="I285" s="5" t="b">
        <v>0</v>
      </c>
      <c r="J285" s="59" t="s">
        <v>411</v>
      </c>
      <c r="K285" s="59"/>
      <c r="L285" s="59" t="s">
        <v>33</v>
      </c>
      <c r="M285" s="59" t="s">
        <v>34</v>
      </c>
      <c r="N285" s="59" t="s">
        <v>37</v>
      </c>
      <c r="O285" s="5" t="s">
        <v>252</v>
      </c>
      <c r="P285" s="5" t="s">
        <v>44</v>
      </c>
      <c r="Q285" s="5"/>
    </row>
    <row r="286" spans="1:17" x14ac:dyDescent="0.25">
      <c r="A286" s="5">
        <v>5086</v>
      </c>
      <c r="B286" s="5" t="s">
        <v>409</v>
      </c>
      <c r="C286" s="5">
        <v>227.37395000000001</v>
      </c>
      <c r="D286" s="5" t="s">
        <v>161</v>
      </c>
      <c r="E286" s="5" t="b">
        <v>1</v>
      </c>
      <c r="F286" s="5" t="b">
        <v>0</v>
      </c>
      <c r="G286" s="5" t="b">
        <v>0</v>
      </c>
      <c r="H286" s="5" t="b">
        <v>0</v>
      </c>
      <c r="I286" s="5" t="b">
        <v>0</v>
      </c>
      <c r="J286" s="59" t="s">
        <v>184</v>
      </c>
      <c r="K286" s="59"/>
      <c r="L286" s="59" t="s">
        <v>33</v>
      </c>
      <c r="M286" s="59" t="s">
        <v>34</v>
      </c>
      <c r="N286" s="59" t="s">
        <v>37</v>
      </c>
      <c r="O286" s="5" t="s">
        <v>252</v>
      </c>
      <c r="P286" s="5" t="s">
        <v>44</v>
      </c>
      <c r="Q286" s="5"/>
    </row>
    <row r="287" spans="1:17" x14ac:dyDescent="0.25">
      <c r="A287" s="5">
        <v>5087</v>
      </c>
      <c r="B287" s="5" t="s">
        <v>412</v>
      </c>
      <c r="C287" s="5">
        <v>739.1463</v>
      </c>
      <c r="D287" s="5" t="s">
        <v>41</v>
      </c>
      <c r="E287" s="5" t="b">
        <v>1</v>
      </c>
      <c r="F287" s="5" t="b">
        <v>0</v>
      </c>
      <c r="G287" s="5" t="b">
        <v>0</v>
      </c>
      <c r="H287" s="5" t="b">
        <v>0</v>
      </c>
      <c r="I287" s="5" t="b">
        <v>0</v>
      </c>
      <c r="J287" s="59"/>
      <c r="K287" s="59"/>
      <c r="L287" s="59" t="s">
        <v>33</v>
      </c>
      <c r="M287" s="59" t="s">
        <v>34</v>
      </c>
      <c r="N287" s="59" t="s">
        <v>28</v>
      </c>
      <c r="O287" s="5" t="s">
        <v>257</v>
      </c>
      <c r="P287" s="5" t="s">
        <v>44</v>
      </c>
      <c r="Q287" s="5"/>
    </row>
    <row r="288" spans="1:17" x14ac:dyDescent="0.25">
      <c r="A288" s="5">
        <v>5088</v>
      </c>
      <c r="B288" s="5" t="s">
        <v>413</v>
      </c>
      <c r="C288" s="5">
        <v>1075.8358000000001</v>
      </c>
      <c r="D288" s="5" t="s">
        <v>289</v>
      </c>
      <c r="E288" s="5" t="b">
        <v>0</v>
      </c>
      <c r="F288" s="5" t="b">
        <v>0</v>
      </c>
      <c r="G288" s="5" t="b">
        <v>0</v>
      </c>
      <c r="H288" s="5" t="b">
        <v>1</v>
      </c>
      <c r="I288" s="5" t="b">
        <v>1</v>
      </c>
      <c r="J288" s="59" t="s">
        <v>414</v>
      </c>
      <c r="K288" s="59"/>
      <c r="L288" s="59" t="s">
        <v>23</v>
      </c>
      <c r="M288" s="59" t="s">
        <v>24</v>
      </c>
      <c r="N288" s="59" t="s">
        <v>28</v>
      </c>
      <c r="O288" s="5" t="s">
        <v>260</v>
      </c>
      <c r="P288" s="5" t="s">
        <v>44</v>
      </c>
      <c r="Q288" s="5"/>
    </row>
    <row r="289" spans="1:17" x14ac:dyDescent="0.25">
      <c r="A289" s="5">
        <v>5088</v>
      </c>
      <c r="B289" s="5" t="s">
        <v>413</v>
      </c>
      <c r="C289" s="5">
        <v>1075.8358000000001</v>
      </c>
      <c r="D289" s="5" t="s">
        <v>289</v>
      </c>
      <c r="E289" s="5" t="b">
        <v>0</v>
      </c>
      <c r="F289" s="5" t="b">
        <v>0</v>
      </c>
      <c r="G289" s="5" t="b">
        <v>0</v>
      </c>
      <c r="H289" s="5" t="b">
        <v>1</v>
      </c>
      <c r="I289" s="5" t="b">
        <v>1</v>
      </c>
      <c r="J289" s="59" t="s">
        <v>415</v>
      </c>
      <c r="K289" s="59"/>
      <c r="L289" s="59" t="s">
        <v>23</v>
      </c>
      <c r="M289" s="59" t="s">
        <v>24</v>
      </c>
      <c r="N289" s="59" t="s">
        <v>28</v>
      </c>
      <c r="O289" s="5" t="s">
        <v>260</v>
      </c>
      <c r="P289" s="5" t="s">
        <v>44</v>
      </c>
      <c r="Q289" s="5"/>
    </row>
    <row r="290" spans="1:17" x14ac:dyDescent="0.25">
      <c r="A290" s="5">
        <v>5088</v>
      </c>
      <c r="B290" s="5" t="s">
        <v>413</v>
      </c>
      <c r="C290" s="5">
        <v>1075.8358000000001</v>
      </c>
      <c r="D290" s="5" t="s">
        <v>289</v>
      </c>
      <c r="E290" s="5" t="b">
        <v>0</v>
      </c>
      <c r="F290" s="5" t="b">
        <v>0</v>
      </c>
      <c r="G290" s="5" t="b">
        <v>0</v>
      </c>
      <c r="H290" s="5" t="b">
        <v>1</v>
      </c>
      <c r="I290" s="5" t="b">
        <v>1</v>
      </c>
      <c r="J290" s="59" t="s">
        <v>416</v>
      </c>
      <c r="K290" s="59"/>
      <c r="L290" s="59" t="s">
        <v>23</v>
      </c>
      <c r="M290" s="59" t="s">
        <v>24</v>
      </c>
      <c r="N290" s="59" t="s">
        <v>28</v>
      </c>
      <c r="O290" s="5" t="s">
        <v>260</v>
      </c>
      <c r="P290" s="5" t="s">
        <v>44</v>
      </c>
      <c r="Q290" s="5"/>
    </row>
    <row r="291" spans="1:17" x14ac:dyDescent="0.25">
      <c r="A291" s="5">
        <v>5092</v>
      </c>
      <c r="B291" s="5" t="s">
        <v>417</v>
      </c>
      <c r="C291" s="5">
        <v>1889.1931</v>
      </c>
      <c r="D291" s="5" t="s">
        <v>41</v>
      </c>
      <c r="E291" s="5" t="b">
        <v>1</v>
      </c>
      <c r="F291" s="5" t="b">
        <v>0</v>
      </c>
      <c r="G291" s="5" t="b">
        <v>0</v>
      </c>
      <c r="H291" s="5" t="b">
        <v>0</v>
      </c>
      <c r="I291" s="5" t="b">
        <v>1</v>
      </c>
      <c r="J291" s="59" t="s">
        <v>418</v>
      </c>
      <c r="K291" s="59"/>
      <c r="L291" s="59" t="s">
        <v>33</v>
      </c>
      <c r="M291" s="59" t="s">
        <v>34</v>
      </c>
      <c r="N291" s="59" t="s">
        <v>37</v>
      </c>
      <c r="O291" s="5" t="s">
        <v>252</v>
      </c>
      <c r="P291" s="5" t="s">
        <v>44</v>
      </c>
      <c r="Q291" s="5"/>
    </row>
    <row r="292" spans="1:17" x14ac:dyDescent="0.25">
      <c r="A292" s="5">
        <v>5092</v>
      </c>
      <c r="B292" s="5" t="s">
        <v>417</v>
      </c>
      <c r="C292" s="5">
        <v>1889.1931</v>
      </c>
      <c r="D292" s="5" t="s">
        <v>41</v>
      </c>
      <c r="E292" s="5" t="b">
        <v>1</v>
      </c>
      <c r="F292" s="5" t="b">
        <v>0</v>
      </c>
      <c r="G292" s="5" t="b">
        <v>0</v>
      </c>
      <c r="H292" s="5" t="b">
        <v>0</v>
      </c>
      <c r="I292" s="5" t="b">
        <v>1</v>
      </c>
      <c r="J292" s="59" t="s">
        <v>197</v>
      </c>
      <c r="K292" s="59"/>
      <c r="L292" s="59" t="s">
        <v>33</v>
      </c>
      <c r="M292" s="59" t="s">
        <v>34</v>
      </c>
      <c r="N292" s="59" t="s">
        <v>37</v>
      </c>
      <c r="O292" s="5" t="s">
        <v>252</v>
      </c>
      <c r="P292" s="5" t="s">
        <v>44</v>
      </c>
      <c r="Q292" s="5"/>
    </row>
    <row r="293" spans="1:17" x14ac:dyDescent="0.25">
      <c r="A293" s="5">
        <v>5092</v>
      </c>
      <c r="B293" s="5" t="s">
        <v>417</v>
      </c>
      <c r="C293" s="5">
        <v>1889.1931</v>
      </c>
      <c r="D293" s="5" t="s">
        <v>41</v>
      </c>
      <c r="E293" s="5" t="b">
        <v>1</v>
      </c>
      <c r="F293" s="5" t="b">
        <v>0</v>
      </c>
      <c r="G293" s="5" t="b">
        <v>0</v>
      </c>
      <c r="H293" s="5" t="b">
        <v>0</v>
      </c>
      <c r="I293" s="5" t="b">
        <v>1</v>
      </c>
      <c r="J293" s="59" t="s">
        <v>419</v>
      </c>
      <c r="K293" s="59"/>
      <c r="L293" s="59" t="s">
        <v>33</v>
      </c>
      <c r="M293" s="59" t="s">
        <v>34</v>
      </c>
      <c r="N293" s="59" t="s">
        <v>37</v>
      </c>
      <c r="O293" s="5" t="s">
        <v>252</v>
      </c>
      <c r="P293" s="5" t="s">
        <v>44</v>
      </c>
      <c r="Q293" s="5"/>
    </row>
    <row r="294" spans="1:17" x14ac:dyDescent="0.25">
      <c r="A294" s="5">
        <v>5092</v>
      </c>
      <c r="B294" s="5" t="s">
        <v>417</v>
      </c>
      <c r="C294" s="5">
        <v>1889.1931</v>
      </c>
      <c r="D294" s="5" t="s">
        <v>41</v>
      </c>
      <c r="E294" s="5" t="b">
        <v>1</v>
      </c>
      <c r="F294" s="5" t="b">
        <v>0</v>
      </c>
      <c r="G294" s="5" t="b">
        <v>0</v>
      </c>
      <c r="H294" s="5" t="b">
        <v>0</v>
      </c>
      <c r="I294" s="5" t="b">
        <v>1</v>
      </c>
      <c r="J294" s="59" t="s">
        <v>420</v>
      </c>
      <c r="K294" s="59"/>
      <c r="L294" s="59" t="s">
        <v>33</v>
      </c>
      <c r="M294" s="59" t="s">
        <v>34</v>
      </c>
      <c r="N294" s="59" t="s">
        <v>37</v>
      </c>
      <c r="O294" s="5" t="s">
        <v>252</v>
      </c>
      <c r="P294" s="5" t="s">
        <v>44</v>
      </c>
      <c r="Q294" s="5"/>
    </row>
    <row r="295" spans="1:17" x14ac:dyDescent="0.25">
      <c r="A295" s="5">
        <v>5092</v>
      </c>
      <c r="B295" s="5" t="s">
        <v>417</v>
      </c>
      <c r="C295" s="5">
        <v>1889.1931</v>
      </c>
      <c r="D295" s="5" t="s">
        <v>41</v>
      </c>
      <c r="E295" s="5" t="b">
        <v>1</v>
      </c>
      <c r="F295" s="5" t="b">
        <v>0</v>
      </c>
      <c r="G295" s="5" t="b">
        <v>0</v>
      </c>
      <c r="H295" s="5" t="b">
        <v>0</v>
      </c>
      <c r="I295" s="5" t="b">
        <v>1</v>
      </c>
      <c r="J295" s="59" t="s">
        <v>421</v>
      </c>
      <c r="K295" s="59"/>
      <c r="L295" s="59" t="s">
        <v>33</v>
      </c>
      <c r="M295" s="59" t="s">
        <v>34</v>
      </c>
      <c r="N295" s="59" t="s">
        <v>37</v>
      </c>
      <c r="O295" s="5" t="s">
        <v>252</v>
      </c>
      <c r="P295" s="5" t="s">
        <v>44</v>
      </c>
      <c r="Q295" s="5"/>
    </row>
    <row r="296" spans="1:17" x14ac:dyDescent="0.25">
      <c r="A296" s="5">
        <v>5092</v>
      </c>
      <c r="B296" s="5" t="s">
        <v>417</v>
      </c>
      <c r="C296" s="5">
        <v>1889.1931</v>
      </c>
      <c r="D296" s="5" t="s">
        <v>41</v>
      </c>
      <c r="E296" s="5" t="b">
        <v>1</v>
      </c>
      <c r="F296" s="5" t="b">
        <v>0</v>
      </c>
      <c r="G296" s="5" t="b">
        <v>0</v>
      </c>
      <c r="H296" s="5" t="b">
        <v>0</v>
      </c>
      <c r="I296" s="5" t="b">
        <v>1</v>
      </c>
      <c r="J296" s="59" t="s">
        <v>42</v>
      </c>
      <c r="K296" s="59"/>
      <c r="L296" s="59" t="s">
        <v>33</v>
      </c>
      <c r="M296" s="59" t="s">
        <v>34</v>
      </c>
      <c r="N296" s="59" t="s">
        <v>37</v>
      </c>
      <c r="O296" s="5" t="s">
        <v>252</v>
      </c>
      <c r="P296" s="5" t="s">
        <v>44</v>
      </c>
      <c r="Q296" s="5"/>
    </row>
    <row r="297" spans="1:17" x14ac:dyDescent="0.25">
      <c r="A297" s="5">
        <v>5092</v>
      </c>
      <c r="B297" s="5" t="s">
        <v>417</v>
      </c>
      <c r="C297" s="5">
        <v>1889.1931</v>
      </c>
      <c r="D297" s="5" t="s">
        <v>41</v>
      </c>
      <c r="E297" s="5" t="b">
        <v>1</v>
      </c>
      <c r="F297" s="5" t="b">
        <v>0</v>
      </c>
      <c r="G297" s="5" t="b">
        <v>0</v>
      </c>
      <c r="H297" s="5" t="b">
        <v>0</v>
      </c>
      <c r="I297" s="5" t="b">
        <v>1</v>
      </c>
      <c r="J297" s="59" t="s">
        <v>49</v>
      </c>
      <c r="K297" s="59"/>
      <c r="L297" s="59" t="s">
        <v>33</v>
      </c>
      <c r="M297" s="59" t="s">
        <v>34</v>
      </c>
      <c r="N297" s="59" t="s">
        <v>37</v>
      </c>
      <c r="O297" s="5" t="s">
        <v>252</v>
      </c>
      <c r="P297" s="5" t="s">
        <v>44</v>
      </c>
      <c r="Q297" s="5"/>
    </row>
    <row r="298" spans="1:17" x14ac:dyDescent="0.25">
      <c r="A298" s="5">
        <v>5092</v>
      </c>
      <c r="B298" s="5" t="s">
        <v>417</v>
      </c>
      <c r="C298" s="5">
        <v>1889.1931</v>
      </c>
      <c r="D298" s="5" t="s">
        <v>41</v>
      </c>
      <c r="E298" s="5" t="b">
        <v>1</v>
      </c>
      <c r="F298" s="5" t="b">
        <v>0</v>
      </c>
      <c r="G298" s="5" t="b">
        <v>0</v>
      </c>
      <c r="H298" s="5" t="b">
        <v>0</v>
      </c>
      <c r="I298" s="5" t="b">
        <v>1</v>
      </c>
      <c r="J298" s="59" t="s">
        <v>72</v>
      </c>
      <c r="K298" s="59"/>
      <c r="L298" s="59" t="s">
        <v>33</v>
      </c>
      <c r="M298" s="59" t="s">
        <v>34</v>
      </c>
      <c r="N298" s="59" t="s">
        <v>37</v>
      </c>
      <c r="O298" s="5" t="s">
        <v>252</v>
      </c>
      <c r="P298" s="5" t="s">
        <v>44</v>
      </c>
      <c r="Q298" s="5"/>
    </row>
    <row r="299" spans="1:17" x14ac:dyDescent="0.25">
      <c r="A299" s="5">
        <v>5092</v>
      </c>
      <c r="B299" s="5" t="s">
        <v>417</v>
      </c>
      <c r="C299" s="5">
        <v>1889.1931</v>
      </c>
      <c r="D299" s="5" t="s">
        <v>41</v>
      </c>
      <c r="E299" s="5" t="b">
        <v>1</v>
      </c>
      <c r="F299" s="5" t="b">
        <v>0</v>
      </c>
      <c r="G299" s="5" t="b">
        <v>0</v>
      </c>
      <c r="H299" s="5" t="b">
        <v>0</v>
      </c>
      <c r="I299" s="5" t="b">
        <v>1</v>
      </c>
      <c r="J299" s="59" t="s">
        <v>55</v>
      </c>
      <c r="K299" s="59"/>
      <c r="L299" s="59" t="s">
        <v>33</v>
      </c>
      <c r="M299" s="59" t="s">
        <v>34</v>
      </c>
      <c r="N299" s="59" t="s">
        <v>37</v>
      </c>
      <c r="O299" s="5" t="s">
        <v>252</v>
      </c>
      <c r="P299" s="5" t="s">
        <v>44</v>
      </c>
      <c r="Q299" s="5"/>
    </row>
    <row r="300" spans="1:17" x14ac:dyDescent="0.25">
      <c r="A300" s="5">
        <v>5093</v>
      </c>
      <c r="B300" s="5" t="s">
        <v>422</v>
      </c>
      <c r="C300" s="5">
        <v>926.99255000000005</v>
      </c>
      <c r="D300" s="5" t="s">
        <v>41</v>
      </c>
      <c r="E300" s="5" t="b">
        <v>1</v>
      </c>
      <c r="F300" s="5" t="b">
        <v>0</v>
      </c>
      <c r="G300" s="5" t="b">
        <v>0</v>
      </c>
      <c r="H300" s="5" t="b">
        <v>0</v>
      </c>
      <c r="I300" s="5" t="b">
        <v>1</v>
      </c>
      <c r="J300" s="59" t="s">
        <v>423</v>
      </c>
      <c r="K300" s="59"/>
      <c r="L300" s="59" t="s">
        <v>33</v>
      </c>
      <c r="M300" s="59" t="s">
        <v>34</v>
      </c>
      <c r="N300" s="59" t="s">
        <v>37</v>
      </c>
      <c r="O300" s="5" t="s">
        <v>43</v>
      </c>
      <c r="P300" s="5" t="s">
        <v>116</v>
      </c>
      <c r="Q300" s="5"/>
    </row>
    <row r="301" spans="1:17" x14ac:dyDescent="0.25">
      <c r="A301" s="5">
        <v>5093</v>
      </c>
      <c r="B301" s="5" t="s">
        <v>422</v>
      </c>
      <c r="C301" s="5">
        <v>926.99255000000005</v>
      </c>
      <c r="D301" s="5" t="s">
        <v>41</v>
      </c>
      <c r="E301" s="5" t="b">
        <v>1</v>
      </c>
      <c r="F301" s="5" t="b">
        <v>0</v>
      </c>
      <c r="G301" s="5" t="b">
        <v>0</v>
      </c>
      <c r="H301" s="5" t="b">
        <v>0</v>
      </c>
      <c r="I301" s="5" t="b">
        <v>1</v>
      </c>
      <c r="J301" s="59" t="s">
        <v>424</v>
      </c>
      <c r="K301" s="59"/>
      <c r="L301" s="59" t="s">
        <v>33</v>
      </c>
      <c r="M301" s="59" t="s">
        <v>34</v>
      </c>
      <c r="N301" s="59" t="s">
        <v>37</v>
      </c>
      <c r="O301" s="5" t="s">
        <v>43</v>
      </c>
      <c r="P301" s="5" t="s">
        <v>116</v>
      </c>
      <c r="Q301" s="5"/>
    </row>
    <row r="302" spans="1:17" x14ac:dyDescent="0.25">
      <c r="A302" s="5">
        <v>5093</v>
      </c>
      <c r="B302" s="5" t="s">
        <v>422</v>
      </c>
      <c r="C302" s="5">
        <v>926.99255000000005</v>
      </c>
      <c r="D302" s="5" t="s">
        <v>41</v>
      </c>
      <c r="E302" s="5" t="b">
        <v>1</v>
      </c>
      <c r="F302" s="5" t="b">
        <v>0</v>
      </c>
      <c r="G302" s="5" t="b">
        <v>0</v>
      </c>
      <c r="H302" s="5" t="b">
        <v>0</v>
      </c>
      <c r="I302" s="5" t="b">
        <v>1</v>
      </c>
      <c r="J302" s="59" t="s">
        <v>425</v>
      </c>
      <c r="K302" s="59"/>
      <c r="L302" s="59" t="s">
        <v>33</v>
      </c>
      <c r="M302" s="59" t="s">
        <v>34</v>
      </c>
      <c r="N302" s="59" t="s">
        <v>37</v>
      </c>
      <c r="O302" s="5" t="s">
        <v>43</v>
      </c>
      <c r="P302" s="5" t="s">
        <v>116</v>
      </c>
      <c r="Q302" s="5"/>
    </row>
    <row r="303" spans="1:17" x14ac:dyDescent="0.25">
      <c r="A303" s="5">
        <v>5093</v>
      </c>
      <c r="B303" s="5" t="s">
        <v>422</v>
      </c>
      <c r="C303" s="5">
        <v>926.99255000000005</v>
      </c>
      <c r="D303" s="5" t="s">
        <v>41</v>
      </c>
      <c r="E303" s="5" t="b">
        <v>1</v>
      </c>
      <c r="F303" s="5" t="b">
        <v>0</v>
      </c>
      <c r="G303" s="5" t="b">
        <v>0</v>
      </c>
      <c r="H303" s="5" t="b">
        <v>0</v>
      </c>
      <c r="I303" s="5" t="b">
        <v>1</v>
      </c>
      <c r="J303" s="59" t="s">
        <v>426</v>
      </c>
      <c r="K303" s="59" t="s">
        <v>427</v>
      </c>
      <c r="L303" s="59" t="s">
        <v>33</v>
      </c>
      <c r="M303" s="59" t="s">
        <v>34</v>
      </c>
      <c r="N303" s="59" t="s">
        <v>37</v>
      </c>
      <c r="O303" s="5" t="s">
        <v>43</v>
      </c>
      <c r="P303" s="5" t="s">
        <v>116</v>
      </c>
      <c r="Q303" s="5"/>
    </row>
    <row r="304" spans="1:17" x14ac:dyDescent="0.25">
      <c r="A304" s="5">
        <v>5093</v>
      </c>
      <c r="B304" s="5" t="s">
        <v>422</v>
      </c>
      <c r="C304" s="5">
        <v>926.99255000000005</v>
      </c>
      <c r="D304" s="5" t="s">
        <v>41</v>
      </c>
      <c r="E304" s="5" t="b">
        <v>1</v>
      </c>
      <c r="F304" s="5" t="b">
        <v>0</v>
      </c>
      <c r="G304" s="5" t="b">
        <v>0</v>
      </c>
      <c r="H304" s="5" t="b">
        <v>0</v>
      </c>
      <c r="I304" s="5" t="b">
        <v>1</v>
      </c>
      <c r="J304" s="59" t="s">
        <v>428</v>
      </c>
      <c r="K304" s="59" t="s">
        <v>429</v>
      </c>
      <c r="L304" s="59" t="s">
        <v>33</v>
      </c>
      <c r="M304" s="59" t="s">
        <v>34</v>
      </c>
      <c r="N304" s="59" t="s">
        <v>37</v>
      </c>
      <c r="O304" s="5" t="s">
        <v>43</v>
      </c>
      <c r="P304" s="5" t="s">
        <v>116</v>
      </c>
      <c r="Q304" s="5"/>
    </row>
    <row r="305" spans="1:17" x14ac:dyDescent="0.25">
      <c r="A305" s="5">
        <v>5093</v>
      </c>
      <c r="B305" s="5" t="s">
        <v>422</v>
      </c>
      <c r="C305" s="5">
        <v>926.99255000000005</v>
      </c>
      <c r="D305" s="5" t="s">
        <v>41</v>
      </c>
      <c r="E305" s="5" t="b">
        <v>1</v>
      </c>
      <c r="F305" s="5" t="b">
        <v>0</v>
      </c>
      <c r="G305" s="5" t="b">
        <v>0</v>
      </c>
      <c r="H305" s="5" t="b">
        <v>0</v>
      </c>
      <c r="I305" s="5" t="b">
        <v>1</v>
      </c>
      <c r="J305" s="59" t="s">
        <v>430</v>
      </c>
      <c r="K305" s="59" t="s">
        <v>431</v>
      </c>
      <c r="L305" s="59" t="s">
        <v>33</v>
      </c>
      <c r="M305" s="59" t="s">
        <v>34</v>
      </c>
      <c r="N305" s="59" t="s">
        <v>37</v>
      </c>
      <c r="O305" s="5" t="s">
        <v>43</v>
      </c>
      <c r="P305" s="5" t="s">
        <v>116</v>
      </c>
      <c r="Q305" s="5"/>
    </row>
    <row r="306" spans="1:17" x14ac:dyDescent="0.25">
      <c r="A306" s="5">
        <v>5093</v>
      </c>
      <c r="B306" s="5" t="s">
        <v>422</v>
      </c>
      <c r="C306" s="5">
        <v>926.99255000000005</v>
      </c>
      <c r="D306" s="5" t="s">
        <v>41</v>
      </c>
      <c r="E306" s="5" t="b">
        <v>1</v>
      </c>
      <c r="F306" s="5" t="b">
        <v>0</v>
      </c>
      <c r="G306" s="5" t="b">
        <v>0</v>
      </c>
      <c r="H306" s="5" t="b">
        <v>0</v>
      </c>
      <c r="I306" s="5" t="b">
        <v>1</v>
      </c>
      <c r="J306" s="59" t="s">
        <v>432</v>
      </c>
      <c r="K306" s="59"/>
      <c r="L306" s="59" t="s">
        <v>33</v>
      </c>
      <c r="M306" s="59" t="s">
        <v>34</v>
      </c>
      <c r="N306" s="59" t="s">
        <v>37</v>
      </c>
      <c r="O306" s="5" t="s">
        <v>43</v>
      </c>
      <c r="P306" s="5" t="s">
        <v>116</v>
      </c>
      <c r="Q306" s="5"/>
    </row>
    <row r="307" spans="1:17" x14ac:dyDescent="0.25">
      <c r="A307" s="5">
        <v>5093</v>
      </c>
      <c r="B307" s="5" t="s">
        <v>422</v>
      </c>
      <c r="C307" s="5">
        <v>926.99255000000005</v>
      </c>
      <c r="D307" s="5" t="s">
        <v>41</v>
      </c>
      <c r="E307" s="5" t="b">
        <v>1</v>
      </c>
      <c r="F307" s="5" t="b">
        <v>0</v>
      </c>
      <c r="G307" s="5" t="b">
        <v>0</v>
      </c>
      <c r="H307" s="5" t="b">
        <v>0</v>
      </c>
      <c r="I307" s="5" t="b">
        <v>1</v>
      </c>
      <c r="J307" s="59" t="s">
        <v>433</v>
      </c>
      <c r="K307" s="59" t="s">
        <v>434</v>
      </c>
      <c r="L307" s="59" t="s">
        <v>33</v>
      </c>
      <c r="M307" s="59" t="s">
        <v>34</v>
      </c>
      <c r="N307" s="59" t="s">
        <v>37</v>
      </c>
      <c r="O307" s="5" t="s">
        <v>43</v>
      </c>
      <c r="P307" s="5" t="s">
        <v>116</v>
      </c>
      <c r="Q307" s="5"/>
    </row>
    <row r="308" spans="1:17" ht="120" x14ac:dyDescent="0.25">
      <c r="A308" s="5">
        <v>5093</v>
      </c>
      <c r="B308" s="5" t="s">
        <v>422</v>
      </c>
      <c r="C308" s="5">
        <v>926.99255000000005</v>
      </c>
      <c r="D308" s="5" t="s">
        <v>41</v>
      </c>
      <c r="E308" s="5" t="b">
        <v>1</v>
      </c>
      <c r="F308" s="5" t="b">
        <v>0</v>
      </c>
      <c r="G308" s="5" t="b">
        <v>0</v>
      </c>
      <c r="H308" s="5" t="b">
        <v>0</v>
      </c>
      <c r="I308" s="5" t="b">
        <v>1</v>
      </c>
      <c r="J308" s="61" t="s">
        <v>435</v>
      </c>
      <c r="K308" s="61" t="s">
        <v>436</v>
      </c>
      <c r="L308" s="59" t="s">
        <v>33</v>
      </c>
      <c r="M308" s="59" t="s">
        <v>34</v>
      </c>
      <c r="N308" s="59" t="s">
        <v>111</v>
      </c>
      <c r="O308" s="10" t="s">
        <v>493</v>
      </c>
      <c r="P308" s="10" t="s">
        <v>469</v>
      </c>
      <c r="Q308" s="5"/>
    </row>
    <row r="309" spans="1:17" x14ac:dyDescent="0.25">
      <c r="A309" s="5">
        <v>5093</v>
      </c>
      <c r="B309" s="5" t="s">
        <v>422</v>
      </c>
      <c r="C309" s="5">
        <v>926.99255000000005</v>
      </c>
      <c r="D309" s="5" t="s">
        <v>41</v>
      </c>
      <c r="E309" s="5" t="b">
        <v>1</v>
      </c>
      <c r="F309" s="5" t="b">
        <v>0</v>
      </c>
      <c r="G309" s="5" t="b">
        <v>0</v>
      </c>
      <c r="H309" s="5" t="b">
        <v>0</v>
      </c>
      <c r="I309" s="5" t="b">
        <v>1</v>
      </c>
      <c r="J309" s="59" t="s">
        <v>437</v>
      </c>
      <c r="K309" s="59" t="s">
        <v>438</v>
      </c>
      <c r="L309" s="59" t="s">
        <v>33</v>
      </c>
      <c r="M309" s="59" t="s">
        <v>34</v>
      </c>
      <c r="N309" s="59" t="s">
        <v>37</v>
      </c>
      <c r="O309" s="5" t="s">
        <v>43</v>
      </c>
      <c r="P309" s="5" t="s">
        <v>116</v>
      </c>
      <c r="Q309" s="5"/>
    </row>
    <row r="310" spans="1:17" x14ac:dyDescent="0.25">
      <c r="A310" s="5">
        <v>5093</v>
      </c>
      <c r="B310" s="5" t="s">
        <v>422</v>
      </c>
      <c r="C310" s="5">
        <v>926.99255000000005</v>
      </c>
      <c r="D310" s="5" t="s">
        <v>41</v>
      </c>
      <c r="E310" s="5" t="b">
        <v>1</v>
      </c>
      <c r="F310" s="5" t="b">
        <v>0</v>
      </c>
      <c r="G310" s="5" t="b">
        <v>0</v>
      </c>
      <c r="H310" s="5" t="b">
        <v>0</v>
      </c>
      <c r="I310" s="5" t="b">
        <v>1</v>
      </c>
      <c r="J310" s="59" t="s">
        <v>439</v>
      </c>
      <c r="K310" s="59" t="s">
        <v>440</v>
      </c>
      <c r="L310" s="59" t="s">
        <v>33</v>
      </c>
      <c r="M310" s="59" t="s">
        <v>34</v>
      </c>
      <c r="N310" s="59" t="s">
        <v>37</v>
      </c>
      <c r="O310" s="5" t="s">
        <v>43</v>
      </c>
      <c r="P310" s="5" t="s">
        <v>116</v>
      </c>
      <c r="Q310" s="5"/>
    </row>
    <row r="311" spans="1:17" x14ac:dyDescent="0.25">
      <c r="A311" s="5">
        <v>5093</v>
      </c>
      <c r="B311" s="5" t="s">
        <v>422</v>
      </c>
      <c r="C311" s="5">
        <v>926.99255000000005</v>
      </c>
      <c r="D311" s="5" t="s">
        <v>41</v>
      </c>
      <c r="E311" s="5" t="b">
        <v>1</v>
      </c>
      <c r="F311" s="5" t="b">
        <v>0</v>
      </c>
      <c r="G311" s="5" t="b">
        <v>0</v>
      </c>
      <c r="H311" s="5" t="b">
        <v>0</v>
      </c>
      <c r="I311" s="5" t="b">
        <v>1</v>
      </c>
      <c r="J311" s="59" t="s">
        <v>441</v>
      </c>
      <c r="K311" s="59"/>
      <c r="L311" s="59" t="s">
        <v>33</v>
      </c>
      <c r="M311" s="59" t="s">
        <v>34</v>
      </c>
      <c r="N311" s="59" t="s">
        <v>37</v>
      </c>
      <c r="O311" s="5" t="s">
        <v>43</v>
      </c>
      <c r="P311" s="5" t="s">
        <v>116</v>
      </c>
      <c r="Q311" s="5"/>
    </row>
    <row r="312" spans="1:17" ht="120" x14ac:dyDescent="0.25">
      <c r="A312" s="5">
        <v>5093</v>
      </c>
      <c r="B312" s="5" t="s">
        <v>422</v>
      </c>
      <c r="C312" s="5">
        <v>926.99255000000005</v>
      </c>
      <c r="D312" s="5" t="s">
        <v>41</v>
      </c>
      <c r="E312" s="5" t="b">
        <v>1</v>
      </c>
      <c r="F312" s="5" t="b">
        <v>0</v>
      </c>
      <c r="G312" s="5" t="b">
        <v>0</v>
      </c>
      <c r="H312" s="5" t="b">
        <v>0</v>
      </c>
      <c r="I312" s="5" t="b">
        <v>1</v>
      </c>
      <c r="J312" s="61" t="s">
        <v>495</v>
      </c>
      <c r="K312" s="61" t="s">
        <v>494</v>
      </c>
      <c r="L312" s="59" t="s">
        <v>33</v>
      </c>
      <c r="M312" s="59" t="s">
        <v>34</v>
      </c>
      <c r="N312" s="59" t="s">
        <v>111</v>
      </c>
      <c r="O312" s="10" t="s">
        <v>492</v>
      </c>
      <c r="P312" s="10" t="s">
        <v>469</v>
      </c>
      <c r="Q312" s="5"/>
    </row>
    <row r="313" spans="1:17" x14ac:dyDescent="0.25">
      <c r="A313" s="5">
        <v>5093</v>
      </c>
      <c r="B313" s="5" t="s">
        <v>422</v>
      </c>
      <c r="C313" s="5">
        <v>926.99255000000005</v>
      </c>
      <c r="D313" s="5" t="s">
        <v>41</v>
      </c>
      <c r="E313" s="5" t="b">
        <v>1</v>
      </c>
      <c r="F313" s="5" t="b">
        <v>0</v>
      </c>
      <c r="G313" s="5" t="b">
        <v>0</v>
      </c>
      <c r="H313" s="5" t="b">
        <v>0</v>
      </c>
      <c r="I313" s="5" t="b">
        <v>1</v>
      </c>
      <c r="J313" s="59" t="s">
        <v>442</v>
      </c>
      <c r="K313" s="59"/>
      <c r="L313" s="59" t="s">
        <v>33</v>
      </c>
      <c r="M313" s="59" t="s">
        <v>34</v>
      </c>
      <c r="N313" s="59" t="s">
        <v>37</v>
      </c>
      <c r="O313" s="5" t="s">
        <v>43</v>
      </c>
      <c r="P313" s="5" t="s">
        <v>116</v>
      </c>
      <c r="Q313" s="5"/>
    </row>
    <row r="314" spans="1:17" x14ac:dyDescent="0.25">
      <c r="A314" s="5">
        <v>5093</v>
      </c>
      <c r="B314" s="5" t="s">
        <v>422</v>
      </c>
      <c r="C314" s="5">
        <v>926.99255000000005</v>
      </c>
      <c r="D314" s="5" t="s">
        <v>41</v>
      </c>
      <c r="E314" s="5" t="b">
        <v>1</v>
      </c>
      <c r="F314" s="5" t="b">
        <v>0</v>
      </c>
      <c r="G314" s="5" t="b">
        <v>0</v>
      </c>
      <c r="H314" s="5" t="b">
        <v>0</v>
      </c>
      <c r="I314" s="5" t="b">
        <v>1</v>
      </c>
      <c r="J314" s="59" t="s">
        <v>443</v>
      </c>
      <c r="K314" s="59"/>
      <c r="L314" s="59" t="s">
        <v>33</v>
      </c>
      <c r="M314" s="59" t="s">
        <v>34</v>
      </c>
      <c r="N314" s="59" t="s">
        <v>37</v>
      </c>
      <c r="O314" s="5" t="s">
        <v>43</v>
      </c>
      <c r="P314" s="5" t="s">
        <v>116</v>
      </c>
      <c r="Q314" s="5"/>
    </row>
    <row r="315" spans="1:17" x14ac:dyDescent="0.25">
      <c r="A315" s="5">
        <v>5093</v>
      </c>
      <c r="B315" s="5" t="s">
        <v>422</v>
      </c>
      <c r="C315" s="5">
        <v>926.99255000000005</v>
      </c>
      <c r="D315" s="5" t="s">
        <v>41</v>
      </c>
      <c r="E315" s="5" t="b">
        <v>1</v>
      </c>
      <c r="F315" s="5" t="b">
        <v>0</v>
      </c>
      <c r="G315" s="5" t="b">
        <v>0</v>
      </c>
      <c r="H315" s="5" t="b">
        <v>0</v>
      </c>
      <c r="I315" s="5" t="b">
        <v>1</v>
      </c>
      <c r="J315" s="59" t="s">
        <v>444</v>
      </c>
      <c r="K315" s="59"/>
      <c r="L315" s="59" t="s">
        <v>33</v>
      </c>
      <c r="M315" s="59" t="s">
        <v>34</v>
      </c>
      <c r="N315" s="59" t="s">
        <v>37</v>
      </c>
      <c r="O315" s="5" t="s">
        <v>43</v>
      </c>
      <c r="P315" s="5" t="s">
        <v>116</v>
      </c>
      <c r="Q315" s="5"/>
    </row>
    <row r="316" spans="1:17" x14ac:dyDescent="0.25">
      <c r="A316" s="5">
        <v>5093</v>
      </c>
      <c r="B316" s="5" t="s">
        <v>422</v>
      </c>
      <c r="C316" s="5">
        <v>926.99255000000005</v>
      </c>
      <c r="D316" s="5" t="s">
        <v>41</v>
      </c>
      <c r="E316" s="5" t="b">
        <v>1</v>
      </c>
      <c r="F316" s="5" t="b">
        <v>0</v>
      </c>
      <c r="G316" s="5" t="b">
        <v>0</v>
      </c>
      <c r="H316" s="5" t="b">
        <v>0</v>
      </c>
      <c r="I316" s="5" t="b">
        <v>1</v>
      </c>
      <c r="J316" s="59" t="s">
        <v>445</v>
      </c>
      <c r="K316" s="59"/>
      <c r="L316" s="59" t="s">
        <v>33</v>
      </c>
      <c r="M316" s="59" t="s">
        <v>34</v>
      </c>
      <c r="N316" s="59" t="s">
        <v>37</v>
      </c>
      <c r="O316" s="5" t="s">
        <v>43</v>
      </c>
      <c r="P316" s="5" t="s">
        <v>116</v>
      </c>
      <c r="Q316" s="5"/>
    </row>
    <row r="317" spans="1:17" x14ac:dyDescent="0.25">
      <c r="A317" s="5">
        <v>5093</v>
      </c>
      <c r="B317" s="5" t="s">
        <v>422</v>
      </c>
      <c r="C317" s="5">
        <v>926.99255000000005</v>
      </c>
      <c r="D317" s="5" t="s">
        <v>41</v>
      </c>
      <c r="E317" s="5" t="b">
        <v>1</v>
      </c>
      <c r="F317" s="5" t="b">
        <v>0</v>
      </c>
      <c r="G317" s="5" t="b">
        <v>0</v>
      </c>
      <c r="H317" s="5" t="b">
        <v>0</v>
      </c>
      <c r="I317" s="5" t="b">
        <v>1</v>
      </c>
      <c r="J317" s="59" t="s">
        <v>446</v>
      </c>
      <c r="K317" s="59"/>
      <c r="L317" s="59" t="s">
        <v>33</v>
      </c>
      <c r="M317" s="59" t="s">
        <v>34</v>
      </c>
      <c r="N317" s="59" t="s">
        <v>37</v>
      </c>
      <c r="O317" s="5" t="s">
        <v>43</v>
      </c>
      <c r="P317" s="5" t="s">
        <v>116</v>
      </c>
      <c r="Q317" s="5"/>
    </row>
    <row r="318" spans="1:17" x14ac:dyDescent="0.25">
      <c r="A318" s="5">
        <v>5093</v>
      </c>
      <c r="B318" s="5" t="s">
        <v>422</v>
      </c>
      <c r="C318" s="5">
        <v>926.99255000000005</v>
      </c>
      <c r="D318" s="5" t="s">
        <v>41</v>
      </c>
      <c r="E318" s="5" t="b">
        <v>1</v>
      </c>
      <c r="F318" s="5" t="b">
        <v>0</v>
      </c>
      <c r="G318" s="5" t="b">
        <v>0</v>
      </c>
      <c r="H318" s="5" t="b">
        <v>0</v>
      </c>
      <c r="I318" s="5" t="b">
        <v>1</v>
      </c>
      <c r="J318" s="59" t="s">
        <v>447</v>
      </c>
      <c r="K318" s="59"/>
      <c r="L318" s="59" t="s">
        <v>33</v>
      </c>
      <c r="M318" s="59" t="s">
        <v>34</v>
      </c>
      <c r="N318" s="59" t="s">
        <v>37</v>
      </c>
      <c r="O318" s="5" t="s">
        <v>43</v>
      </c>
      <c r="P318" s="5" t="s">
        <v>116</v>
      </c>
      <c r="Q318" s="5"/>
    </row>
    <row r="319" spans="1:17" ht="120" x14ac:dyDescent="0.25">
      <c r="A319" s="7">
        <v>5094</v>
      </c>
      <c r="B319" s="7" t="s">
        <v>448</v>
      </c>
      <c r="C319" s="5">
        <v>2075.6277</v>
      </c>
      <c r="D319" s="7" t="s">
        <v>41</v>
      </c>
      <c r="E319" s="5" t="b">
        <v>0</v>
      </c>
      <c r="F319" s="5" t="b">
        <v>0</v>
      </c>
      <c r="G319" s="5" t="b">
        <v>0</v>
      </c>
      <c r="H319" s="5" t="b">
        <v>1</v>
      </c>
      <c r="I319" s="5" t="b">
        <v>0</v>
      </c>
      <c r="J319" s="61" t="s">
        <v>449</v>
      </c>
      <c r="K319" s="61" t="s">
        <v>450</v>
      </c>
      <c r="L319" s="59"/>
      <c r="M319" s="59"/>
      <c r="N319" s="59" t="s">
        <v>111</v>
      </c>
      <c r="O319" s="10" t="s">
        <v>451</v>
      </c>
      <c r="P319" s="10" t="s">
        <v>110</v>
      </c>
      <c r="Q319" s="5"/>
    </row>
    <row r="320" spans="1:17" ht="120" x14ac:dyDescent="0.25">
      <c r="A320" s="7">
        <v>5094</v>
      </c>
      <c r="B320" s="7" t="s">
        <v>448</v>
      </c>
      <c r="C320" s="5">
        <v>2075.6277</v>
      </c>
      <c r="D320" s="7" t="s">
        <v>41</v>
      </c>
      <c r="E320" s="5" t="b">
        <v>0</v>
      </c>
      <c r="F320" s="5" t="b">
        <v>0</v>
      </c>
      <c r="G320" s="5" t="b">
        <v>0</v>
      </c>
      <c r="H320" s="5" t="b">
        <v>1</v>
      </c>
      <c r="I320" s="5" t="b">
        <v>0</v>
      </c>
      <c r="J320" s="61" t="s">
        <v>428</v>
      </c>
      <c r="K320" s="61" t="s">
        <v>429</v>
      </c>
      <c r="L320" s="59"/>
      <c r="M320" s="59"/>
      <c r="N320" s="59" t="s">
        <v>111</v>
      </c>
      <c r="O320" s="10" t="s">
        <v>452</v>
      </c>
      <c r="P320" s="10" t="s">
        <v>110</v>
      </c>
      <c r="Q320" s="5"/>
    </row>
    <row r="321" spans="1:17" x14ac:dyDescent="0.25">
      <c r="A321" s="5">
        <v>5094</v>
      </c>
      <c r="B321" s="5" t="s">
        <v>453</v>
      </c>
      <c r="C321" s="5">
        <v>2075.6277</v>
      </c>
      <c r="D321" s="5" t="s">
        <v>41</v>
      </c>
      <c r="E321" s="5" t="b">
        <v>0</v>
      </c>
      <c r="F321" s="5" t="b">
        <v>0</v>
      </c>
      <c r="G321" s="5" t="b">
        <v>0</v>
      </c>
      <c r="H321" s="5" t="b">
        <v>1</v>
      </c>
      <c r="I321" s="5" t="b">
        <v>0</v>
      </c>
      <c r="J321" s="59" t="s">
        <v>454</v>
      </c>
      <c r="K321" s="59"/>
      <c r="L321" s="59" t="s">
        <v>23</v>
      </c>
      <c r="M321" s="59" t="s">
        <v>24</v>
      </c>
      <c r="N321" s="59" t="s">
        <v>37</v>
      </c>
      <c r="O321" s="5" t="s">
        <v>252</v>
      </c>
      <c r="P321" s="5" t="s">
        <v>116</v>
      </c>
      <c r="Q321" s="5"/>
    </row>
    <row r="322" spans="1:17" x14ac:dyDescent="0.25">
      <c r="A322" s="5">
        <v>5095</v>
      </c>
      <c r="B322" s="11" t="s">
        <v>463</v>
      </c>
      <c r="C322" s="5">
        <v>998.90661999999895</v>
      </c>
      <c r="D322" s="5"/>
      <c r="E322" s="5" t="b">
        <v>1</v>
      </c>
      <c r="F322" s="5" t="b">
        <v>0</v>
      </c>
      <c r="G322" s="5" t="b">
        <v>0</v>
      </c>
      <c r="H322" s="5" t="b">
        <v>0</v>
      </c>
      <c r="I322" s="5" t="b">
        <v>1</v>
      </c>
      <c r="J322" s="59" t="s">
        <v>455</v>
      </c>
      <c r="K322" s="59"/>
      <c r="L322" s="59" t="s">
        <v>33</v>
      </c>
      <c r="M322" s="59" t="s">
        <v>34</v>
      </c>
      <c r="N322" s="59" t="s">
        <v>37</v>
      </c>
      <c r="O322" s="5" t="s">
        <v>252</v>
      </c>
      <c r="P322" s="5" t="s">
        <v>116</v>
      </c>
      <c r="Q322" s="5"/>
    </row>
    <row r="323" spans="1:17" x14ac:dyDescent="0.25">
      <c r="A323" s="5">
        <v>5095</v>
      </c>
      <c r="B323" s="11" t="s">
        <v>463</v>
      </c>
      <c r="C323" s="5">
        <v>998.90661999999895</v>
      </c>
      <c r="D323" s="5"/>
      <c r="E323" s="5" t="b">
        <v>1</v>
      </c>
      <c r="F323" s="5" t="b">
        <v>0</v>
      </c>
      <c r="G323" s="5" t="b">
        <v>0</v>
      </c>
      <c r="H323" s="5" t="b">
        <v>0</v>
      </c>
      <c r="I323" s="5" t="b">
        <v>1</v>
      </c>
      <c r="J323" s="59" t="s">
        <v>456</v>
      </c>
      <c r="K323" s="59"/>
      <c r="L323" s="59" t="s">
        <v>33</v>
      </c>
      <c r="M323" s="59" t="s">
        <v>34</v>
      </c>
      <c r="N323" s="59" t="s">
        <v>37</v>
      </c>
      <c r="O323" s="5" t="s">
        <v>252</v>
      </c>
      <c r="P323" s="5" t="s">
        <v>116</v>
      </c>
      <c r="Q323" s="5"/>
    </row>
    <row r="324" spans="1:17" x14ac:dyDescent="0.25">
      <c r="A324" s="5">
        <v>5095</v>
      </c>
      <c r="B324" s="11" t="s">
        <v>463</v>
      </c>
      <c r="C324" s="5">
        <v>998.90661999999895</v>
      </c>
      <c r="D324" s="5"/>
      <c r="E324" s="5" t="b">
        <v>1</v>
      </c>
      <c r="F324" s="5" t="b">
        <v>0</v>
      </c>
      <c r="G324" s="5" t="b">
        <v>0</v>
      </c>
      <c r="H324" s="5" t="b">
        <v>0</v>
      </c>
      <c r="I324" s="5" t="b">
        <v>1</v>
      </c>
      <c r="J324" s="59" t="s">
        <v>49</v>
      </c>
      <c r="K324" s="59"/>
      <c r="L324" s="59" t="s">
        <v>33</v>
      </c>
      <c r="M324" s="59" t="s">
        <v>34</v>
      </c>
      <c r="N324" s="59" t="s">
        <v>37</v>
      </c>
      <c r="O324" s="5" t="s">
        <v>252</v>
      </c>
      <c r="P324" s="5" t="s">
        <v>116</v>
      </c>
      <c r="Q324" s="5"/>
    </row>
    <row r="325" spans="1:17" x14ac:dyDescent="0.25">
      <c r="A325" s="5">
        <v>5095</v>
      </c>
      <c r="B325" s="11" t="s">
        <v>463</v>
      </c>
      <c r="C325" s="5">
        <v>998.90661999999895</v>
      </c>
      <c r="D325" s="5"/>
      <c r="E325" s="5" t="b">
        <v>1</v>
      </c>
      <c r="F325" s="5" t="b">
        <v>0</v>
      </c>
      <c r="G325" s="5" t="b">
        <v>0</v>
      </c>
      <c r="H325" s="5" t="b">
        <v>0</v>
      </c>
      <c r="I325" s="5" t="b">
        <v>1</v>
      </c>
      <c r="J325" s="59" t="s">
        <v>457</v>
      </c>
      <c r="K325" s="59"/>
      <c r="L325" s="59" t="s">
        <v>33</v>
      </c>
      <c r="M325" s="59" t="s">
        <v>34</v>
      </c>
      <c r="N325" s="59" t="s">
        <v>37</v>
      </c>
      <c r="O325" s="5" t="s">
        <v>252</v>
      </c>
      <c r="P325" s="5" t="s">
        <v>116</v>
      </c>
      <c r="Q325" s="5"/>
    </row>
    <row r="326" spans="1:17" x14ac:dyDescent="0.25">
      <c r="A326" s="5">
        <v>5095</v>
      </c>
      <c r="B326" s="11" t="s">
        <v>463</v>
      </c>
      <c r="C326" s="5">
        <v>998.90661999999895</v>
      </c>
      <c r="D326" s="5"/>
      <c r="E326" s="5" t="b">
        <v>1</v>
      </c>
      <c r="F326" s="5" t="b">
        <v>0</v>
      </c>
      <c r="G326" s="5" t="b">
        <v>0</v>
      </c>
      <c r="H326" s="5" t="b">
        <v>0</v>
      </c>
      <c r="I326" s="5" t="b">
        <v>1</v>
      </c>
      <c r="J326" s="59" t="s">
        <v>282</v>
      </c>
      <c r="K326" s="59"/>
      <c r="L326" s="59" t="s">
        <v>33</v>
      </c>
      <c r="M326" s="59" t="s">
        <v>34</v>
      </c>
      <c r="N326" s="59" t="s">
        <v>37</v>
      </c>
      <c r="O326" s="5" t="s">
        <v>252</v>
      </c>
      <c r="P326" s="5" t="s">
        <v>116</v>
      </c>
      <c r="Q326" s="5"/>
    </row>
    <row r="327" spans="1:17" x14ac:dyDescent="0.25">
      <c r="A327" s="5">
        <v>5095</v>
      </c>
      <c r="B327" s="11" t="s">
        <v>463</v>
      </c>
      <c r="C327" s="5">
        <v>998.90661999999895</v>
      </c>
      <c r="D327" s="5"/>
      <c r="E327" s="5" t="b">
        <v>1</v>
      </c>
      <c r="F327" s="5" t="b">
        <v>0</v>
      </c>
      <c r="G327" s="5" t="b">
        <v>0</v>
      </c>
      <c r="H327" s="5" t="b">
        <v>0</v>
      </c>
      <c r="I327" s="5" t="b">
        <v>1</v>
      </c>
      <c r="J327" s="59" t="s">
        <v>42</v>
      </c>
      <c r="K327" s="59"/>
      <c r="L327" s="59" t="s">
        <v>33</v>
      </c>
      <c r="M327" s="59" t="s">
        <v>34</v>
      </c>
      <c r="N327" s="59" t="s">
        <v>37</v>
      </c>
      <c r="O327" s="5" t="s">
        <v>252</v>
      </c>
      <c r="P327" s="5" t="s">
        <v>116</v>
      </c>
      <c r="Q327" s="5"/>
    </row>
    <row r="328" spans="1:17" x14ac:dyDescent="0.25">
      <c r="A328" s="5">
        <v>5095</v>
      </c>
      <c r="B328" s="11" t="s">
        <v>463</v>
      </c>
      <c r="C328" s="5">
        <v>998.90661999999895</v>
      </c>
      <c r="D328" s="5"/>
      <c r="E328" s="5" t="b">
        <v>1</v>
      </c>
      <c r="F328" s="5" t="b">
        <v>0</v>
      </c>
      <c r="G328" s="5" t="b">
        <v>0</v>
      </c>
      <c r="H328" s="5" t="b">
        <v>0</v>
      </c>
      <c r="I328" s="5" t="b">
        <v>1</v>
      </c>
      <c r="J328" s="59" t="s">
        <v>46</v>
      </c>
      <c r="K328" s="59"/>
      <c r="L328" s="59" t="s">
        <v>33</v>
      </c>
      <c r="M328" s="59" t="s">
        <v>34</v>
      </c>
      <c r="N328" s="59" t="s">
        <v>37</v>
      </c>
      <c r="O328" s="5" t="s">
        <v>252</v>
      </c>
      <c r="P328" s="5" t="s">
        <v>116</v>
      </c>
      <c r="Q328" s="5"/>
    </row>
    <row r="329" spans="1:17" x14ac:dyDescent="0.25">
      <c r="A329" s="5">
        <v>5095</v>
      </c>
      <c r="B329" s="11" t="s">
        <v>463</v>
      </c>
      <c r="C329" s="5">
        <v>998.90661999999895</v>
      </c>
      <c r="D329" s="5"/>
      <c r="E329" s="5" t="b">
        <v>1</v>
      </c>
      <c r="F329" s="5" t="b">
        <v>0</v>
      </c>
      <c r="G329" s="5" t="b">
        <v>0</v>
      </c>
      <c r="H329" s="5" t="b">
        <v>0</v>
      </c>
      <c r="I329" s="5" t="b">
        <v>1</v>
      </c>
      <c r="J329" s="59" t="s">
        <v>458</v>
      </c>
      <c r="K329" s="59"/>
      <c r="L329" s="59" t="s">
        <v>33</v>
      </c>
      <c r="M329" s="59" t="s">
        <v>34</v>
      </c>
      <c r="N329" s="59" t="s">
        <v>37</v>
      </c>
      <c r="O329" s="5" t="s">
        <v>252</v>
      </c>
      <c r="P329" s="5" t="s">
        <v>116</v>
      </c>
      <c r="Q329" s="5"/>
    </row>
    <row r="330" spans="1:17" x14ac:dyDescent="0.25">
      <c r="A330" s="5">
        <v>5096</v>
      </c>
      <c r="B330" s="5" t="s">
        <v>459</v>
      </c>
      <c r="C330" s="5">
        <v>712.87238000000002</v>
      </c>
      <c r="D330" s="5" t="s">
        <v>41</v>
      </c>
      <c r="E330" s="5" t="b">
        <v>0</v>
      </c>
      <c r="F330" s="5" t="b">
        <v>0</v>
      </c>
      <c r="G330" s="5" t="b">
        <v>0</v>
      </c>
      <c r="H330" s="5" t="b">
        <v>1</v>
      </c>
      <c r="I330" s="5" t="b">
        <v>0</v>
      </c>
      <c r="J330" s="59" t="s">
        <v>195</v>
      </c>
      <c r="K330" s="59"/>
      <c r="L330" s="59" t="s">
        <v>23</v>
      </c>
      <c r="M330" s="59" t="s">
        <v>24</v>
      </c>
      <c r="N330" s="59" t="s">
        <v>37</v>
      </c>
      <c r="O330" s="5" t="s">
        <v>43</v>
      </c>
      <c r="P330" s="5" t="s">
        <v>44</v>
      </c>
      <c r="Q330" s="5"/>
    </row>
    <row r="331" spans="1:17" x14ac:dyDescent="0.25">
      <c r="A331" s="5">
        <v>5096</v>
      </c>
      <c r="B331" s="5" t="s">
        <v>459</v>
      </c>
      <c r="C331" s="5">
        <v>712.87238000000002</v>
      </c>
      <c r="D331" s="5" t="s">
        <v>41</v>
      </c>
      <c r="E331" s="5" t="b">
        <v>0</v>
      </c>
      <c r="F331" s="5" t="b">
        <v>0</v>
      </c>
      <c r="G331" s="5" t="b">
        <v>0</v>
      </c>
      <c r="H331" s="5" t="b">
        <v>1</v>
      </c>
      <c r="I331" s="5" t="b">
        <v>0</v>
      </c>
      <c r="J331" s="59" t="s">
        <v>49</v>
      </c>
      <c r="K331" s="59"/>
      <c r="L331" s="59" t="s">
        <v>23</v>
      </c>
      <c r="M331" s="59" t="s">
        <v>24</v>
      </c>
      <c r="N331" s="59" t="s">
        <v>37</v>
      </c>
      <c r="O331" s="5" t="s">
        <v>43</v>
      </c>
      <c r="P331" s="5" t="s">
        <v>44</v>
      </c>
      <c r="Q331" s="5"/>
    </row>
    <row r="332" spans="1:17" x14ac:dyDescent="0.25">
      <c r="A332" s="5">
        <v>5096</v>
      </c>
      <c r="B332" s="5" t="s">
        <v>459</v>
      </c>
      <c r="C332" s="5">
        <v>712.87238000000002</v>
      </c>
      <c r="D332" s="5" t="s">
        <v>41</v>
      </c>
      <c r="E332" s="5" t="b">
        <v>0</v>
      </c>
      <c r="F332" s="5" t="b">
        <v>0</v>
      </c>
      <c r="G332" s="5" t="b">
        <v>0</v>
      </c>
      <c r="H332" s="5" t="b">
        <v>1</v>
      </c>
      <c r="I332" s="5" t="b">
        <v>0</v>
      </c>
      <c r="J332" s="59" t="s">
        <v>117</v>
      </c>
      <c r="K332" s="59"/>
      <c r="L332" s="59" t="s">
        <v>23</v>
      </c>
      <c r="M332" s="59" t="s">
        <v>24</v>
      </c>
      <c r="N332" s="59" t="s">
        <v>37</v>
      </c>
      <c r="O332" s="5" t="s">
        <v>43</v>
      </c>
      <c r="P332" s="5" t="s">
        <v>44</v>
      </c>
      <c r="Q332" s="5"/>
    </row>
    <row r="333" spans="1:17" x14ac:dyDescent="0.25">
      <c r="A333" s="5">
        <v>5096</v>
      </c>
      <c r="B333" s="5" t="s">
        <v>459</v>
      </c>
      <c r="C333" s="5">
        <v>712.87238000000002</v>
      </c>
      <c r="D333" s="5" t="s">
        <v>41</v>
      </c>
      <c r="E333" s="5" t="b">
        <v>0</v>
      </c>
      <c r="F333" s="5" t="b">
        <v>0</v>
      </c>
      <c r="G333" s="5" t="b">
        <v>0</v>
      </c>
      <c r="H333" s="5" t="b">
        <v>1</v>
      </c>
      <c r="I333" s="5" t="b">
        <v>0</v>
      </c>
      <c r="J333" s="59" t="s">
        <v>196</v>
      </c>
      <c r="K333" s="59"/>
      <c r="L333" s="59" t="s">
        <v>23</v>
      </c>
      <c r="M333" s="59" t="s">
        <v>24</v>
      </c>
      <c r="N333" s="59" t="s">
        <v>37</v>
      </c>
      <c r="O333" s="5" t="s">
        <v>43</v>
      </c>
      <c r="P333" s="5" t="s">
        <v>44</v>
      </c>
      <c r="Q333" s="5"/>
    </row>
    <row r="334" spans="1:17" x14ac:dyDescent="0.25">
      <c r="A334" s="5">
        <v>5097</v>
      </c>
      <c r="B334" s="11" t="s">
        <v>464</v>
      </c>
      <c r="C334" s="5">
        <v>536.06128000000001</v>
      </c>
      <c r="D334" s="5"/>
      <c r="E334" s="5" t="b">
        <v>1</v>
      </c>
      <c r="F334" s="5" t="b">
        <v>0</v>
      </c>
      <c r="G334" s="5" t="b">
        <v>0</v>
      </c>
      <c r="H334" s="5" t="b">
        <v>0</v>
      </c>
      <c r="I334" s="5" t="b">
        <v>1</v>
      </c>
      <c r="J334" s="59" t="s">
        <v>460</v>
      </c>
      <c r="K334" s="59"/>
      <c r="L334" s="59" t="s">
        <v>33</v>
      </c>
      <c r="M334" s="59" t="s">
        <v>34</v>
      </c>
      <c r="N334" s="59" t="s">
        <v>37</v>
      </c>
      <c r="O334" s="5" t="s">
        <v>252</v>
      </c>
      <c r="P334" s="5" t="s">
        <v>44</v>
      </c>
      <c r="Q334" s="5"/>
    </row>
    <row r="335" spans="1:17" x14ac:dyDescent="0.25">
      <c r="A335" s="5">
        <v>5097</v>
      </c>
      <c r="B335" s="11" t="s">
        <v>464</v>
      </c>
      <c r="C335" s="5">
        <v>536.06128000000001</v>
      </c>
      <c r="D335" s="5"/>
      <c r="E335" s="5" t="b">
        <v>1</v>
      </c>
      <c r="F335" s="5" t="b">
        <v>0</v>
      </c>
      <c r="G335" s="5" t="b">
        <v>0</v>
      </c>
      <c r="H335" s="5" t="b">
        <v>0</v>
      </c>
      <c r="I335" s="5" t="b">
        <v>1</v>
      </c>
      <c r="J335" s="59" t="s">
        <v>461</v>
      </c>
      <c r="K335" s="59"/>
      <c r="L335" s="59" t="s">
        <v>33</v>
      </c>
      <c r="M335" s="59" t="s">
        <v>34</v>
      </c>
      <c r="N335" s="59" t="s">
        <v>37</v>
      </c>
      <c r="O335" s="5" t="s">
        <v>252</v>
      </c>
      <c r="P335" s="5" t="s">
        <v>44</v>
      </c>
      <c r="Q335" s="5"/>
    </row>
    <row r="336" spans="1:17" x14ac:dyDescent="0.25">
      <c r="A336" s="5">
        <v>5097</v>
      </c>
      <c r="B336" s="11" t="s">
        <v>464</v>
      </c>
      <c r="C336" s="5">
        <v>536.06128000000001</v>
      </c>
      <c r="D336" s="5"/>
      <c r="E336" s="5" t="b">
        <v>1</v>
      </c>
      <c r="F336" s="5" t="b">
        <v>0</v>
      </c>
      <c r="G336" s="5" t="b">
        <v>0</v>
      </c>
      <c r="H336" s="5" t="b">
        <v>0</v>
      </c>
      <c r="I336" s="5" t="b">
        <v>1</v>
      </c>
      <c r="J336" s="59" t="s">
        <v>415</v>
      </c>
      <c r="K336" s="59"/>
      <c r="L336" s="59" t="s">
        <v>33</v>
      </c>
      <c r="M336" s="59" t="s">
        <v>34</v>
      </c>
      <c r="N336" s="59" t="s">
        <v>37</v>
      </c>
      <c r="O336" s="5" t="s">
        <v>252</v>
      </c>
      <c r="P336" s="5" t="s">
        <v>44</v>
      </c>
      <c r="Q336" s="5"/>
    </row>
  </sheetData>
  <autoFilter ref="A1:Q336"/>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6"/>
  <sheetViews>
    <sheetView view="pageBreakPreview" zoomScale="85" zoomScaleNormal="55" workbookViewId="0">
      <pane xSplit="2" ySplit="1" topLeftCell="BA2" activePane="bottomRight" state="frozenSplit"/>
      <selection pane="topRight" activeCell="O1" sqref="O1"/>
      <selection pane="bottomLeft" activeCell="A9" sqref="A9"/>
      <selection pane="bottomRight" activeCell="A2" sqref="A1:XFD2"/>
    </sheetView>
  </sheetViews>
  <sheetFormatPr baseColWidth="10" defaultRowHeight="12" x14ac:dyDescent="0.25"/>
  <cols>
    <col min="1" max="1" width="8" style="22" customWidth="1"/>
    <col min="2" max="2" width="52" style="26" customWidth="1"/>
    <col min="3" max="6" width="14.85546875" style="26" customWidth="1"/>
    <col min="7" max="7" width="5.85546875" style="26" customWidth="1"/>
    <col min="8" max="8" width="9.42578125" style="23" hidden="1" customWidth="1"/>
    <col min="9" max="9" width="12.28515625" style="21" hidden="1" customWidth="1"/>
    <col min="10" max="12" width="0" style="21" hidden="1" customWidth="1"/>
    <col min="13" max="13" width="12.140625" style="21" hidden="1" customWidth="1"/>
    <col min="14" max="15" width="8.85546875" style="21" hidden="1" customWidth="1"/>
    <col min="16" max="16" width="8" style="21" customWidth="1"/>
    <col min="17" max="17" width="10.7109375" style="21" customWidth="1"/>
    <col min="18" max="24" width="9.42578125" style="44" hidden="1" customWidth="1"/>
    <col min="25" max="25" width="21.140625" style="29" bestFit="1" customWidth="1"/>
    <col min="26" max="26" width="8.7109375" style="29" customWidth="1"/>
    <col min="27" max="31" width="10.28515625" style="29" customWidth="1"/>
    <col min="32" max="32" width="9.42578125" style="21" customWidth="1"/>
    <col min="33" max="33" width="9.42578125" style="31" customWidth="1"/>
    <col min="34" max="36" width="9.42578125" style="21" customWidth="1"/>
    <col min="37" max="37" width="9.85546875" style="21" customWidth="1"/>
    <col min="38" max="41" width="7" style="21" hidden="1" customWidth="1"/>
    <col min="42" max="47" width="8.140625" style="21" hidden="1" customWidth="1"/>
    <col min="48" max="53" width="11.85546875" style="21" customWidth="1"/>
    <col min="54" max="54" width="8" style="26" bestFit="1" customWidth="1"/>
    <col min="55" max="55" width="27" style="85" customWidth="1"/>
    <col min="56" max="56" width="8.140625" style="21" customWidth="1"/>
    <col min="57" max="57" width="30.42578125" style="89" customWidth="1"/>
    <col min="58" max="16384" width="11.42578125" style="21"/>
  </cols>
  <sheetData>
    <row r="1" spans="1:57" s="20" customFormat="1" ht="45.75" thickBot="1" x14ac:dyDescent="0.3">
      <c r="A1" s="17" t="s">
        <v>614</v>
      </c>
      <c r="B1" s="24" t="s">
        <v>7</v>
      </c>
      <c r="C1" s="35" t="s">
        <v>618</v>
      </c>
      <c r="D1" s="35" t="s">
        <v>619</v>
      </c>
      <c r="E1" s="35" t="s">
        <v>620</v>
      </c>
      <c r="F1" s="35" t="s">
        <v>621</v>
      </c>
      <c r="G1" s="35" t="s">
        <v>622</v>
      </c>
      <c r="H1" s="18" t="s">
        <v>498</v>
      </c>
      <c r="I1" s="19" t="s">
        <v>499</v>
      </c>
      <c r="J1" s="19" t="s">
        <v>13</v>
      </c>
      <c r="K1" s="19" t="s">
        <v>500</v>
      </c>
      <c r="L1" s="19" t="s">
        <v>501</v>
      </c>
      <c r="M1" s="19" t="s">
        <v>502</v>
      </c>
      <c r="N1" s="19" t="s">
        <v>629</v>
      </c>
      <c r="O1" s="19" t="s">
        <v>630</v>
      </c>
      <c r="P1" s="20" t="s">
        <v>615</v>
      </c>
      <c r="Q1" s="20" t="s">
        <v>616</v>
      </c>
      <c r="R1" s="43" t="s">
        <v>587</v>
      </c>
      <c r="S1" s="43" t="s">
        <v>588</v>
      </c>
      <c r="T1" s="43" t="s">
        <v>589</v>
      </c>
      <c r="U1" s="43" t="s">
        <v>590</v>
      </c>
      <c r="V1" s="43" t="s">
        <v>591</v>
      </c>
      <c r="W1" s="43" t="s">
        <v>592</v>
      </c>
      <c r="X1" s="43" t="s">
        <v>593</v>
      </c>
      <c r="Y1" s="27" t="s">
        <v>594</v>
      </c>
      <c r="Z1" s="27" t="s">
        <v>617</v>
      </c>
      <c r="AA1" s="27" t="s">
        <v>603</v>
      </c>
      <c r="AB1" s="27" t="s">
        <v>608</v>
      </c>
      <c r="AC1" s="27" t="s">
        <v>607</v>
      </c>
      <c r="AD1" s="27" t="s">
        <v>609</v>
      </c>
      <c r="AE1" s="27" t="s">
        <v>595</v>
      </c>
      <c r="AF1" s="20" t="s">
        <v>597</v>
      </c>
      <c r="AG1" s="30" t="s">
        <v>600</v>
      </c>
      <c r="AH1" s="20" t="s">
        <v>596</v>
      </c>
      <c r="AI1" s="20" t="s">
        <v>599</v>
      </c>
      <c r="AJ1" s="20" t="s">
        <v>598</v>
      </c>
      <c r="AK1" s="20" t="s">
        <v>627</v>
      </c>
      <c r="AL1" s="20" t="s">
        <v>610</v>
      </c>
      <c r="AM1" s="20" t="s">
        <v>611</v>
      </c>
      <c r="AN1" s="20" t="s">
        <v>612</v>
      </c>
      <c r="AO1" s="20" t="s">
        <v>613</v>
      </c>
      <c r="AP1" s="20" t="s">
        <v>601</v>
      </c>
      <c r="AQ1" s="20" t="s">
        <v>664</v>
      </c>
      <c r="AR1" s="20" t="s">
        <v>665</v>
      </c>
      <c r="AS1" s="20" t="s">
        <v>602</v>
      </c>
      <c r="AT1" s="20" t="s">
        <v>604</v>
      </c>
      <c r="AU1" s="63" t="s">
        <v>605</v>
      </c>
      <c r="AV1" s="66" t="s">
        <v>636</v>
      </c>
      <c r="AW1" s="67" t="s">
        <v>637</v>
      </c>
      <c r="AX1" s="66" t="s">
        <v>634</v>
      </c>
      <c r="AY1" s="67" t="s">
        <v>635</v>
      </c>
      <c r="AZ1" s="68" t="s">
        <v>631</v>
      </c>
      <c r="BA1" s="70" t="s">
        <v>632</v>
      </c>
      <c r="BB1" s="71" t="s">
        <v>644</v>
      </c>
      <c r="BC1" s="69" t="s">
        <v>641</v>
      </c>
      <c r="BD1" s="73" t="s">
        <v>657</v>
      </c>
      <c r="BE1" s="73" t="s">
        <v>667</v>
      </c>
    </row>
    <row r="2" spans="1:57" x14ac:dyDescent="0.2">
      <c r="A2" s="14">
        <v>5001</v>
      </c>
      <c r="B2" s="25" t="s">
        <v>506</v>
      </c>
      <c r="C2" s="33" t="s">
        <v>623</v>
      </c>
      <c r="D2" s="34"/>
      <c r="E2" s="34"/>
      <c r="F2" s="34"/>
      <c r="G2" s="34"/>
      <c r="H2" s="16">
        <v>140.136</v>
      </c>
      <c r="I2" s="15" t="s">
        <v>22</v>
      </c>
      <c r="J2" s="15" t="s">
        <v>503</v>
      </c>
      <c r="K2" s="15" t="s">
        <v>503</v>
      </c>
      <c r="L2" s="15" t="s">
        <v>503</v>
      </c>
      <c r="M2" s="15" t="s">
        <v>507</v>
      </c>
      <c r="N2" s="21" t="s">
        <v>633</v>
      </c>
      <c r="O2" s="21" t="s">
        <v>633</v>
      </c>
      <c r="P2" s="28" t="b">
        <v>1</v>
      </c>
      <c r="Q2" s="21" t="b">
        <f>IF(VLOOKUP(A2,MESU_MESO!A2:Q336,1,0),TRUE,FALSE)</f>
        <v>1</v>
      </c>
      <c r="R2" s="44">
        <v>21.933499999999999</v>
      </c>
      <c r="S2" s="44">
        <v>0</v>
      </c>
      <c r="T2" s="44">
        <v>0</v>
      </c>
      <c r="U2" s="44">
        <v>116.83199999999999</v>
      </c>
      <c r="V2" s="44">
        <v>0</v>
      </c>
      <c r="W2" s="44">
        <v>0.694268</v>
      </c>
      <c r="X2" s="44">
        <f>SUM(S2:W2)</f>
        <v>117.52626799999999</v>
      </c>
      <c r="Y2" s="28">
        <f t="shared" ref="Y2:Y33" si="0">X2/H2</f>
        <v>0.83865864588685268</v>
      </c>
      <c r="Z2" s="28" t="b">
        <f t="shared" ref="Z2:Z65" si="1">IF((SUM(U2:W2))&gt;0.01,TRUE,FALSE)</f>
        <v>1</v>
      </c>
      <c r="AA2" s="28" t="b">
        <f>IF((SUM(S2,T2,V2,W2))&gt;0.01,TRUE,FALSE)</f>
        <v>1</v>
      </c>
      <c r="AB2" s="28" t="b">
        <f>IF(Y2&gt;0,TRUE,FALSE)</f>
        <v>1</v>
      </c>
      <c r="AC2" s="28" t="b">
        <f>AND(Z2,AA2)</f>
        <v>1</v>
      </c>
      <c r="AD2" s="28" t="b">
        <f>IF(AB2=AC2,FALSE,TRUE)</f>
        <v>0</v>
      </c>
      <c r="AE2" s="28" t="b">
        <f>IF(Y2&gt;=0.2,TRUE,FALSE)</f>
        <v>1</v>
      </c>
      <c r="AF2" s="21" t="b">
        <f>AND(P2,Q2)</f>
        <v>1</v>
      </c>
      <c r="AG2" s="32">
        <v>0</v>
      </c>
      <c r="AH2" s="21" t="b">
        <f>IF(AG2&gt;=0.1,TRUE,FALSE)</f>
        <v>0</v>
      </c>
      <c r="AI2" s="21" t="b">
        <v>0</v>
      </c>
      <c r="AJ2" s="21" t="str">
        <f t="shared" ref="AJ2:AJ33" si="2">N2</f>
        <v>N.P.</v>
      </c>
      <c r="AK2" s="21" t="b">
        <f>AND(NOT(AH2),NOT(AI2))</f>
        <v>1</v>
      </c>
      <c r="AL2" s="21" t="b">
        <f>AND(AF2,NOT(AB2))</f>
        <v>0</v>
      </c>
      <c r="AM2" s="21" t="b">
        <f>AND(AF2,AB2,NOT(AE2))</f>
        <v>0</v>
      </c>
      <c r="AN2" s="21" t="b">
        <f t="shared" ref="AN2:AN33" si="3">AND(AF2,AE2,AK2)</f>
        <v>1</v>
      </c>
      <c r="AO2" s="21" t="b">
        <f>AND(AF2,AE2,OR(AH2,AI2))</f>
        <v>0</v>
      </c>
      <c r="AP2" s="21" t="b">
        <f t="shared" ref="AP2:AP33" si="4">IF(AX2="N.P.","N.P.",AL2)</f>
        <v>0</v>
      </c>
      <c r="AQ2" s="21" t="b">
        <f>IF(AX2="N.P.","N.P.",AM2)</f>
        <v>0</v>
      </c>
      <c r="AR2" s="21" t="b">
        <f>IF(AX2="N.P.","N.P.",AN2)</f>
        <v>1</v>
      </c>
      <c r="AS2" s="21" t="b">
        <f t="shared" ref="AS2:AS33" si="5">IF(AX2="N.P.","N.P.",AND(AX2,Z2,AA2,AH2,AI2))</f>
        <v>0</v>
      </c>
      <c r="AT2" s="21" t="b">
        <f t="shared" ref="AT2:AT33" si="6">IF(AX2="N.P.","N.CP.",OR(AND(AX2,AC2,AH2),AND(AX2,AC2,AI2)))</f>
        <v>0</v>
      </c>
      <c r="AU2" s="64" t="b">
        <f t="shared" ref="AU2:AU33" si="7">IF(AX2="N.P.","N.CP.",OR(AND(AD2,AH2),AND(AD2,AI2)))</f>
        <v>0</v>
      </c>
      <c r="AV2" s="39" t="b">
        <v>0</v>
      </c>
      <c r="AW2" s="37" t="s">
        <v>640</v>
      </c>
      <c r="AX2" s="39" t="b">
        <f t="shared" ref="AX2:AX33" si="8">IF(AF2=TRUE,NOT(OR(AL2,AM2,AN2)),"N.P.")</f>
        <v>0</v>
      </c>
      <c r="AY2" s="37" t="str">
        <f>IF(AP2=TRUE,"FORT",IF(AQ2=TRUE,"MOYEN",IF(AR2=TRUE,"FAIBLE",IF(AS2=TRUE,"FORT",IF(AT2=TRUE,"MOYEN",IF(AU2=TRUE,"FAIBLE","N.P."))))))</f>
        <v>FAIBLE</v>
      </c>
      <c r="AZ2" s="55" t="b">
        <v>0</v>
      </c>
      <c r="BA2" s="65" t="str">
        <f>AY2</f>
        <v>FAIBLE</v>
      </c>
      <c r="BB2" s="72" t="s">
        <v>645</v>
      </c>
      <c r="BC2" s="82">
        <v>0</v>
      </c>
      <c r="BD2" s="76" t="b">
        <v>0</v>
      </c>
      <c r="BE2" s="86"/>
    </row>
    <row r="3" spans="1:57" x14ac:dyDescent="0.2">
      <c r="A3" s="14">
        <v>5002</v>
      </c>
      <c r="B3" s="25" t="s">
        <v>508</v>
      </c>
      <c r="C3" s="33" t="s">
        <v>623</v>
      </c>
      <c r="D3" s="34"/>
      <c r="E3" s="34"/>
      <c r="F3" s="34"/>
      <c r="G3" s="34"/>
      <c r="H3" s="16">
        <v>628.63999999999896</v>
      </c>
      <c r="I3" s="15" t="s">
        <v>22</v>
      </c>
      <c r="J3" s="15" t="s">
        <v>503</v>
      </c>
      <c r="K3" s="15" t="s">
        <v>503</v>
      </c>
      <c r="L3" s="15" t="s">
        <v>503</v>
      </c>
      <c r="M3" s="15" t="s">
        <v>507</v>
      </c>
      <c r="N3" s="21" t="b">
        <v>0</v>
      </c>
      <c r="O3" s="21" t="b">
        <v>0</v>
      </c>
      <c r="P3" s="28" t="b">
        <v>1</v>
      </c>
      <c r="Q3" s="21" t="b">
        <f>IF(VLOOKUP(A3,MESU_MESO!A3:Q337,1,0),TRUE,FALSE)</f>
        <v>1</v>
      </c>
      <c r="R3" s="44">
        <v>264.245</v>
      </c>
      <c r="S3" s="44">
        <v>0</v>
      </c>
      <c r="T3" s="44">
        <v>0</v>
      </c>
      <c r="U3" s="44">
        <v>308.39100000000002</v>
      </c>
      <c r="V3" s="44">
        <v>0</v>
      </c>
      <c r="W3" s="44">
        <v>54.767200000000003</v>
      </c>
      <c r="X3" s="44">
        <f t="shared" ref="X3:X66" si="9">SUM(S3:W3)</f>
        <v>363.15820000000002</v>
      </c>
      <c r="Y3" s="28">
        <f t="shared" si="0"/>
        <v>0.57768866123695695</v>
      </c>
      <c r="Z3" s="28" t="b">
        <f t="shared" si="1"/>
        <v>1</v>
      </c>
      <c r="AA3" s="28" t="b">
        <f t="shared" ref="AA3:AA66" si="10">IF((SUM(S3,T3,V3,W3))&gt;0.01,TRUE,FALSE)</f>
        <v>1</v>
      </c>
      <c r="AB3" s="28" t="b">
        <f t="shared" ref="AB3:AB66" si="11">IF(Y3&gt;0,TRUE,FALSE)</f>
        <v>1</v>
      </c>
      <c r="AC3" s="28" t="b">
        <f t="shared" ref="AC3:AC66" si="12">AND(Z3,AA3)</f>
        <v>1</v>
      </c>
      <c r="AD3" s="28" t="b">
        <f t="shared" ref="AD3:AD66" si="13">IF(AB3=AC3,FALSE,TRUE)</f>
        <v>0</v>
      </c>
      <c r="AE3" s="28" t="b">
        <f t="shared" ref="AE3:AE66" si="14">IF(Y3&gt;=0.2,TRUE,FALSE)</f>
        <v>1</v>
      </c>
      <c r="AF3" s="21" t="b">
        <f t="shared" ref="AF3:AF66" si="15">AND(P3,Q3)</f>
        <v>1</v>
      </c>
      <c r="AG3" s="32">
        <v>6.4225179999999999E-4</v>
      </c>
      <c r="AH3" s="21" t="b">
        <f t="shared" ref="AH3:AH66" si="16">IF(AG3&gt;=0.1,TRUE,FALSE)</f>
        <v>0</v>
      </c>
      <c r="AI3" s="21" t="b">
        <v>0</v>
      </c>
      <c r="AJ3" s="21" t="b">
        <f t="shared" si="2"/>
        <v>0</v>
      </c>
      <c r="AK3" s="21" t="b">
        <f t="shared" ref="AK3:AK66" si="17">AND(NOT(AH3),NOT(AI3))</f>
        <v>1</v>
      </c>
      <c r="AL3" s="21" t="b">
        <f t="shared" ref="AL3:AL66" si="18">AND(AF3,NOT(AB3))</f>
        <v>0</v>
      </c>
      <c r="AM3" s="21" t="b">
        <f t="shared" ref="AM3:AM66" si="19">AND(AF3,AB3,NOT(AE3))</f>
        <v>0</v>
      </c>
      <c r="AN3" s="21" t="b">
        <f t="shared" si="3"/>
        <v>1</v>
      </c>
      <c r="AO3" s="21" t="b">
        <f t="shared" ref="AO3:AO66" si="20">AND(AF3,AE3,OR(AH3,AI3))</f>
        <v>0</v>
      </c>
      <c r="AP3" s="21" t="b">
        <f t="shared" si="4"/>
        <v>0</v>
      </c>
      <c r="AQ3" s="21" t="b">
        <f t="shared" ref="AQ3:AQ66" si="21">IF(AX3="N.P.","N.P.",AM3)</f>
        <v>0</v>
      </c>
      <c r="AR3" s="21" t="b">
        <f t="shared" ref="AR3:AR66" si="22">IF(AX3="N.P.","N.P.",AN3)</f>
        <v>1</v>
      </c>
      <c r="AS3" s="21" t="b">
        <f t="shared" si="5"/>
        <v>0</v>
      </c>
      <c r="AT3" s="21" t="b">
        <f t="shared" si="6"/>
        <v>0</v>
      </c>
      <c r="AU3" s="64" t="b">
        <f t="shared" si="7"/>
        <v>0</v>
      </c>
      <c r="AV3" s="39" t="b">
        <v>0</v>
      </c>
      <c r="AW3" s="37" t="s">
        <v>640</v>
      </c>
      <c r="AX3" s="39" t="b">
        <f t="shared" si="8"/>
        <v>0</v>
      </c>
      <c r="AY3" s="37" t="str">
        <f t="shared" ref="AY3:AY66" si="23">IF(AP3=TRUE,"FORT",IF(AQ3=TRUE,"MOYEN",IF(AR3=TRUE,"FAIBLE",IF(AS3=TRUE,"FORT",IF(AT3=TRUE,"MOYEN",IF(AU3=TRUE,"FAIBLE","N.P."))))))</f>
        <v>FAIBLE</v>
      </c>
      <c r="AZ3" s="55" t="b">
        <v>0</v>
      </c>
      <c r="BA3" s="65" t="str">
        <f t="shared" ref="BA3:BA66" si="24">AY3</f>
        <v>FAIBLE</v>
      </c>
      <c r="BB3" s="72" t="s">
        <v>646</v>
      </c>
      <c r="BC3" s="82">
        <v>0</v>
      </c>
      <c r="BD3" s="77" t="b">
        <v>0</v>
      </c>
      <c r="BE3" s="87"/>
    </row>
    <row r="4" spans="1:57" x14ac:dyDescent="0.2">
      <c r="A4" s="14">
        <v>5003</v>
      </c>
      <c r="B4" s="25" t="s">
        <v>509</v>
      </c>
      <c r="C4" s="33" t="s">
        <v>72</v>
      </c>
      <c r="D4" s="34"/>
      <c r="E4" s="34"/>
      <c r="F4" s="34"/>
      <c r="G4" s="34"/>
      <c r="H4" s="16">
        <v>467.67397999999901</v>
      </c>
      <c r="I4" s="15" t="s">
        <v>41</v>
      </c>
      <c r="J4" s="15" t="s">
        <v>504</v>
      </c>
      <c r="K4" s="15" t="s">
        <v>503</v>
      </c>
      <c r="L4" s="15" t="s">
        <v>504</v>
      </c>
      <c r="M4" s="15" t="s">
        <v>13</v>
      </c>
      <c r="N4" s="21" t="b">
        <v>1</v>
      </c>
      <c r="O4" s="21" t="b">
        <v>1</v>
      </c>
      <c r="P4" s="28" t="b">
        <v>1</v>
      </c>
      <c r="Q4" s="21" t="b">
        <f>IF(VLOOKUP(A4,MESU_MESO!A4:Q338,1,0),TRUE,FALSE)</f>
        <v>1</v>
      </c>
      <c r="R4" s="44">
        <v>366.738</v>
      </c>
      <c r="S4" s="44">
        <v>2.4911699999999998E-4</v>
      </c>
      <c r="T4" s="44">
        <v>3.1811699999999998E-4</v>
      </c>
      <c r="U4" s="44">
        <v>76.837400000000002</v>
      </c>
      <c r="V4" s="44">
        <v>2.7939200000000001E-3</v>
      </c>
      <c r="W4" s="44">
        <v>23.211300000000001</v>
      </c>
      <c r="X4" s="44">
        <f t="shared" si="9"/>
        <v>100.052061154</v>
      </c>
      <c r="Y4" s="28">
        <f t="shared" si="0"/>
        <v>0.21393548803805637</v>
      </c>
      <c r="Z4" s="28" t="b">
        <f t="shared" si="1"/>
        <v>1</v>
      </c>
      <c r="AA4" s="28" t="b">
        <f t="shared" si="10"/>
        <v>1</v>
      </c>
      <c r="AB4" s="28" t="b">
        <f t="shared" si="11"/>
        <v>1</v>
      </c>
      <c r="AC4" s="28" t="b">
        <f t="shared" si="12"/>
        <v>1</v>
      </c>
      <c r="AD4" s="28" t="b">
        <f t="shared" si="13"/>
        <v>0</v>
      </c>
      <c r="AE4" s="28" t="b">
        <f t="shared" si="14"/>
        <v>1</v>
      </c>
      <c r="AF4" s="21" t="b">
        <f t="shared" si="15"/>
        <v>1</v>
      </c>
      <c r="AG4" s="32">
        <v>2.095091E-2</v>
      </c>
      <c r="AH4" s="21" t="b">
        <f t="shared" si="16"/>
        <v>0</v>
      </c>
      <c r="AI4" s="21" t="b">
        <v>0</v>
      </c>
      <c r="AJ4" s="21" t="b">
        <f t="shared" si="2"/>
        <v>1</v>
      </c>
      <c r="AK4" s="21" t="b">
        <f t="shared" si="17"/>
        <v>1</v>
      </c>
      <c r="AL4" s="21" t="b">
        <f t="shared" si="18"/>
        <v>0</v>
      </c>
      <c r="AM4" s="21" t="b">
        <f t="shared" si="19"/>
        <v>0</v>
      </c>
      <c r="AN4" s="21" t="b">
        <f t="shared" si="3"/>
        <v>1</v>
      </c>
      <c r="AO4" s="21" t="b">
        <f t="shared" si="20"/>
        <v>0</v>
      </c>
      <c r="AP4" s="21" t="b">
        <f t="shared" si="4"/>
        <v>0</v>
      </c>
      <c r="AQ4" s="21" t="b">
        <f t="shared" si="21"/>
        <v>0</v>
      </c>
      <c r="AR4" s="21" t="b">
        <f t="shared" si="22"/>
        <v>1</v>
      </c>
      <c r="AS4" s="21" t="b">
        <f t="shared" si="5"/>
        <v>0</v>
      </c>
      <c r="AT4" s="21" t="b">
        <f t="shared" si="6"/>
        <v>0</v>
      </c>
      <c r="AU4" s="64" t="b">
        <f t="shared" si="7"/>
        <v>0</v>
      </c>
      <c r="AV4" s="39" t="b">
        <v>0</v>
      </c>
      <c r="AW4" s="37" t="s">
        <v>640</v>
      </c>
      <c r="AX4" s="39" t="b">
        <f t="shared" si="8"/>
        <v>0</v>
      </c>
      <c r="AY4" s="37" t="str">
        <f t="shared" si="23"/>
        <v>FAIBLE</v>
      </c>
      <c r="AZ4" s="55" t="b">
        <v>0</v>
      </c>
      <c r="BA4" s="65" t="str">
        <f t="shared" si="24"/>
        <v>FAIBLE</v>
      </c>
      <c r="BB4" s="72" t="s">
        <v>650</v>
      </c>
      <c r="BC4" s="82">
        <v>0</v>
      </c>
      <c r="BD4" s="77" t="b">
        <v>0</v>
      </c>
      <c r="BE4" s="87"/>
    </row>
    <row r="5" spans="1:57" x14ac:dyDescent="0.2">
      <c r="A5" s="14">
        <v>5004</v>
      </c>
      <c r="B5" s="25" t="s">
        <v>510</v>
      </c>
      <c r="C5" s="33" t="s">
        <v>72</v>
      </c>
      <c r="D5" s="34"/>
      <c r="E5" s="34"/>
      <c r="F5" s="34"/>
      <c r="G5" s="34"/>
      <c r="H5" s="16">
        <v>1517.5382</v>
      </c>
      <c r="I5" s="15" t="s">
        <v>22</v>
      </c>
      <c r="J5" s="15" t="s">
        <v>503</v>
      </c>
      <c r="K5" s="15" t="s">
        <v>503</v>
      </c>
      <c r="L5" s="15" t="s">
        <v>503</v>
      </c>
      <c r="M5" s="15" t="s">
        <v>507</v>
      </c>
      <c r="N5" s="21" t="b">
        <v>0</v>
      </c>
      <c r="O5" s="21" t="b">
        <v>0</v>
      </c>
      <c r="P5" s="28" t="b">
        <v>1</v>
      </c>
      <c r="Q5" s="21" t="b">
        <f>IF(VLOOKUP(A5,MESU_MESO!A5:Q339,1,0),TRUE,FALSE)</f>
        <v>1</v>
      </c>
      <c r="R5" s="44">
        <v>1512.29</v>
      </c>
      <c r="S5" s="44">
        <v>0</v>
      </c>
      <c r="T5" s="44">
        <v>0</v>
      </c>
      <c r="U5" s="44">
        <v>1.53129E-3</v>
      </c>
      <c r="V5" s="44">
        <v>0</v>
      </c>
      <c r="W5" s="44">
        <v>0</v>
      </c>
      <c r="X5" s="44">
        <f t="shared" si="9"/>
        <v>1.53129E-3</v>
      </c>
      <c r="Y5" s="28">
        <f t="shared" si="0"/>
        <v>1.0090619135650095E-6</v>
      </c>
      <c r="Z5" s="28" t="b">
        <f t="shared" si="1"/>
        <v>0</v>
      </c>
      <c r="AA5" s="28" t="b">
        <f t="shared" si="10"/>
        <v>0</v>
      </c>
      <c r="AB5" s="28" t="b">
        <f t="shared" si="11"/>
        <v>1</v>
      </c>
      <c r="AC5" s="28" t="b">
        <f t="shared" si="12"/>
        <v>0</v>
      </c>
      <c r="AD5" s="28" t="b">
        <f t="shared" si="13"/>
        <v>1</v>
      </c>
      <c r="AE5" s="28" t="b">
        <f t="shared" si="14"/>
        <v>0</v>
      </c>
      <c r="AF5" s="21" t="b">
        <f t="shared" si="15"/>
        <v>1</v>
      </c>
      <c r="AG5" s="32">
        <v>4.2702629999999999E-4</v>
      </c>
      <c r="AH5" s="21" t="b">
        <f t="shared" si="16"/>
        <v>0</v>
      </c>
      <c r="AI5" s="21" t="b">
        <v>1</v>
      </c>
      <c r="AJ5" s="21" t="b">
        <f t="shared" si="2"/>
        <v>0</v>
      </c>
      <c r="AK5" s="21" t="b">
        <f t="shared" si="17"/>
        <v>0</v>
      </c>
      <c r="AL5" s="21" t="b">
        <f t="shared" si="18"/>
        <v>0</v>
      </c>
      <c r="AM5" s="21" t="b">
        <f t="shared" si="19"/>
        <v>1</v>
      </c>
      <c r="AN5" s="21" t="b">
        <f t="shared" si="3"/>
        <v>0</v>
      </c>
      <c r="AO5" s="21" t="b">
        <f t="shared" si="20"/>
        <v>0</v>
      </c>
      <c r="AP5" s="21" t="b">
        <f t="shared" si="4"/>
        <v>0</v>
      </c>
      <c r="AQ5" s="21" t="b">
        <f t="shared" si="21"/>
        <v>1</v>
      </c>
      <c r="AR5" s="21" t="b">
        <f t="shared" si="22"/>
        <v>0</v>
      </c>
      <c r="AS5" s="21" t="b">
        <f t="shared" si="5"/>
        <v>0</v>
      </c>
      <c r="AT5" s="21" t="b">
        <f t="shared" si="6"/>
        <v>0</v>
      </c>
      <c r="AU5" s="64" t="b">
        <f t="shared" si="7"/>
        <v>1</v>
      </c>
      <c r="AV5" s="39" t="b">
        <v>0</v>
      </c>
      <c r="AW5" s="37" t="s">
        <v>640</v>
      </c>
      <c r="AX5" s="39" t="b">
        <f t="shared" si="8"/>
        <v>0</v>
      </c>
      <c r="AY5" s="37" t="str">
        <f t="shared" si="23"/>
        <v>MOYEN</v>
      </c>
      <c r="AZ5" s="55" t="b">
        <v>0</v>
      </c>
      <c r="BA5" s="65" t="str">
        <f t="shared" si="24"/>
        <v>MOYEN</v>
      </c>
      <c r="BB5" s="72" t="s">
        <v>646</v>
      </c>
      <c r="BC5" s="82">
        <v>0</v>
      </c>
      <c r="BD5" s="77" t="b">
        <v>0</v>
      </c>
      <c r="BE5" s="87"/>
    </row>
    <row r="6" spans="1:57" x14ac:dyDescent="0.2">
      <c r="A6" s="14">
        <v>5005</v>
      </c>
      <c r="B6" s="25" t="s">
        <v>511</v>
      </c>
      <c r="C6" s="33" t="s">
        <v>72</v>
      </c>
      <c r="D6" s="34"/>
      <c r="E6" s="34"/>
      <c r="F6" s="34"/>
      <c r="G6" s="34"/>
      <c r="H6" s="16">
        <v>2160.1016</v>
      </c>
      <c r="I6" s="15" t="s">
        <v>22</v>
      </c>
      <c r="J6" s="15" t="s">
        <v>503</v>
      </c>
      <c r="K6" s="15" t="s">
        <v>503</v>
      </c>
      <c r="L6" s="15" t="s">
        <v>503</v>
      </c>
      <c r="M6" s="15" t="s">
        <v>507</v>
      </c>
      <c r="N6" s="21" t="b">
        <v>0</v>
      </c>
      <c r="O6" s="21" t="b">
        <v>0</v>
      </c>
      <c r="P6" s="28" t="b">
        <v>1</v>
      </c>
      <c r="Q6" s="21" t="b">
        <f>IF(VLOOKUP(A6,MESU_MESO!A6:Q340,1,0),TRUE,FALSE)</f>
        <v>1</v>
      </c>
      <c r="R6" s="44">
        <v>2110.08</v>
      </c>
      <c r="S6" s="44">
        <v>45.160800000000002</v>
      </c>
      <c r="T6" s="44">
        <v>0</v>
      </c>
      <c r="U6" s="44">
        <v>0</v>
      </c>
      <c r="V6" s="44">
        <v>0</v>
      </c>
      <c r="W6" s="44">
        <v>0</v>
      </c>
      <c r="X6" s="44">
        <f t="shared" si="9"/>
        <v>45.160800000000002</v>
      </c>
      <c r="Y6" s="28">
        <f t="shared" si="0"/>
        <v>2.0906794384116009E-2</v>
      </c>
      <c r="Z6" s="28" t="b">
        <f t="shared" si="1"/>
        <v>0</v>
      </c>
      <c r="AA6" s="28" t="b">
        <f t="shared" si="10"/>
        <v>1</v>
      </c>
      <c r="AB6" s="28" t="b">
        <f t="shared" si="11"/>
        <v>1</v>
      </c>
      <c r="AC6" s="28" t="b">
        <f t="shared" si="12"/>
        <v>0</v>
      </c>
      <c r="AD6" s="28" t="b">
        <f t="shared" si="13"/>
        <v>1</v>
      </c>
      <c r="AE6" s="28" t="b">
        <f t="shared" si="14"/>
        <v>0</v>
      </c>
      <c r="AF6" s="21" t="b">
        <f t="shared" si="15"/>
        <v>1</v>
      </c>
      <c r="AG6" s="32">
        <v>7.0019579999999997E-4</v>
      </c>
      <c r="AH6" s="21" t="b">
        <f t="shared" si="16"/>
        <v>0</v>
      </c>
      <c r="AI6" s="21" t="b">
        <v>1</v>
      </c>
      <c r="AJ6" s="21" t="b">
        <f t="shared" si="2"/>
        <v>0</v>
      </c>
      <c r="AK6" s="21" t="b">
        <f t="shared" si="17"/>
        <v>0</v>
      </c>
      <c r="AL6" s="21" t="b">
        <f t="shared" si="18"/>
        <v>0</v>
      </c>
      <c r="AM6" s="21" t="b">
        <f t="shared" si="19"/>
        <v>1</v>
      </c>
      <c r="AN6" s="21" t="b">
        <f t="shared" si="3"/>
        <v>0</v>
      </c>
      <c r="AO6" s="21" t="b">
        <f t="shared" si="20"/>
        <v>0</v>
      </c>
      <c r="AP6" s="21" t="b">
        <f t="shared" si="4"/>
        <v>0</v>
      </c>
      <c r="AQ6" s="21" t="b">
        <f t="shared" si="21"/>
        <v>1</v>
      </c>
      <c r="AR6" s="21" t="b">
        <f t="shared" si="22"/>
        <v>0</v>
      </c>
      <c r="AS6" s="21" t="b">
        <f t="shared" si="5"/>
        <v>0</v>
      </c>
      <c r="AT6" s="21" t="b">
        <f t="shared" si="6"/>
        <v>0</v>
      </c>
      <c r="AU6" s="64" t="b">
        <f t="shared" si="7"/>
        <v>1</v>
      </c>
      <c r="AV6" s="39" t="b">
        <v>0</v>
      </c>
      <c r="AW6" s="37" t="s">
        <v>639</v>
      </c>
      <c r="AX6" s="39" t="b">
        <f t="shared" si="8"/>
        <v>0</v>
      </c>
      <c r="AY6" s="37" t="str">
        <f t="shared" si="23"/>
        <v>MOYEN</v>
      </c>
      <c r="AZ6" s="55" t="b">
        <v>0</v>
      </c>
      <c r="BA6" s="65" t="str">
        <f t="shared" si="24"/>
        <v>MOYEN</v>
      </c>
      <c r="BB6" s="72" t="s">
        <v>646</v>
      </c>
      <c r="BC6" s="82">
        <v>0</v>
      </c>
      <c r="BD6" s="77" t="b">
        <v>0</v>
      </c>
      <c r="BE6" s="87"/>
    </row>
    <row r="7" spans="1:57" x14ac:dyDescent="0.2">
      <c r="A7" s="14">
        <v>5006</v>
      </c>
      <c r="B7" s="25" t="s">
        <v>512</v>
      </c>
      <c r="C7" s="33" t="s">
        <v>72</v>
      </c>
      <c r="D7" s="34"/>
      <c r="E7" s="34"/>
      <c r="F7" s="34"/>
      <c r="G7" s="34"/>
      <c r="H7" s="16">
        <v>5141.1206000000002</v>
      </c>
      <c r="I7" s="15" t="s">
        <v>22</v>
      </c>
      <c r="J7" s="15" t="s">
        <v>503</v>
      </c>
      <c r="K7" s="15" t="s">
        <v>503</v>
      </c>
      <c r="L7" s="15" t="s">
        <v>503</v>
      </c>
      <c r="M7" s="15" t="s">
        <v>507</v>
      </c>
      <c r="N7" s="21" t="b">
        <v>0</v>
      </c>
      <c r="O7" s="21" t="b">
        <v>0</v>
      </c>
      <c r="P7" s="28" t="b">
        <v>1</v>
      </c>
      <c r="Q7" s="21" t="b">
        <f>IF(VLOOKUP(A7,MESU_MESO!A7:Q341,1,0),TRUE,FALSE)</f>
        <v>1</v>
      </c>
      <c r="R7" s="44">
        <v>5055.54</v>
      </c>
      <c r="S7" s="44">
        <v>0</v>
      </c>
      <c r="T7" s="44">
        <v>0</v>
      </c>
      <c r="U7" s="44">
        <v>77.872500000000002</v>
      </c>
      <c r="V7" s="44">
        <v>0</v>
      </c>
      <c r="W7" s="44">
        <v>0</v>
      </c>
      <c r="X7" s="44">
        <f t="shared" si="9"/>
        <v>77.872500000000002</v>
      </c>
      <c r="Y7" s="28">
        <f t="shared" si="0"/>
        <v>1.5146989549321211E-2</v>
      </c>
      <c r="Z7" s="28" t="b">
        <f t="shared" si="1"/>
        <v>1</v>
      </c>
      <c r="AA7" s="28" t="b">
        <f t="shared" si="10"/>
        <v>0</v>
      </c>
      <c r="AB7" s="28" t="b">
        <f t="shared" si="11"/>
        <v>1</v>
      </c>
      <c r="AC7" s="28" t="b">
        <f t="shared" si="12"/>
        <v>0</v>
      </c>
      <c r="AD7" s="28" t="b">
        <f t="shared" si="13"/>
        <v>1</v>
      </c>
      <c r="AE7" s="28" t="b">
        <f t="shared" si="14"/>
        <v>0</v>
      </c>
      <c r="AF7" s="21" t="b">
        <f t="shared" si="15"/>
        <v>1</v>
      </c>
      <c r="AG7" s="32">
        <v>1.091996E-3</v>
      </c>
      <c r="AH7" s="21" t="b">
        <f t="shared" si="16"/>
        <v>0</v>
      </c>
      <c r="AI7" s="21" t="b">
        <v>0</v>
      </c>
      <c r="AJ7" s="21" t="b">
        <f t="shared" si="2"/>
        <v>0</v>
      </c>
      <c r="AK7" s="21" t="b">
        <f t="shared" si="17"/>
        <v>1</v>
      </c>
      <c r="AL7" s="21" t="b">
        <f t="shared" si="18"/>
        <v>0</v>
      </c>
      <c r="AM7" s="21" t="b">
        <f t="shared" si="19"/>
        <v>1</v>
      </c>
      <c r="AN7" s="21" t="b">
        <f t="shared" si="3"/>
        <v>0</v>
      </c>
      <c r="AO7" s="21" t="b">
        <f t="shared" si="20"/>
        <v>0</v>
      </c>
      <c r="AP7" s="21" t="b">
        <f t="shared" si="4"/>
        <v>0</v>
      </c>
      <c r="AQ7" s="21" t="b">
        <f t="shared" si="21"/>
        <v>1</v>
      </c>
      <c r="AR7" s="21" t="b">
        <f t="shared" si="22"/>
        <v>0</v>
      </c>
      <c r="AS7" s="21" t="b">
        <f t="shared" si="5"/>
        <v>0</v>
      </c>
      <c r="AT7" s="21" t="b">
        <f t="shared" si="6"/>
        <v>0</v>
      </c>
      <c r="AU7" s="64" t="b">
        <f t="shared" si="7"/>
        <v>0</v>
      </c>
      <c r="AV7" s="39" t="b">
        <v>0</v>
      </c>
      <c r="AW7" s="37" t="s">
        <v>639</v>
      </c>
      <c r="AX7" s="39" t="b">
        <f t="shared" si="8"/>
        <v>0</v>
      </c>
      <c r="AY7" s="37" t="str">
        <f t="shared" si="23"/>
        <v>MOYEN</v>
      </c>
      <c r="AZ7" s="55" t="b">
        <v>0</v>
      </c>
      <c r="BA7" s="65" t="str">
        <f t="shared" si="24"/>
        <v>MOYEN</v>
      </c>
      <c r="BB7" s="72" t="s">
        <v>646</v>
      </c>
      <c r="BC7" s="82">
        <v>0</v>
      </c>
      <c r="BD7" s="77" t="b">
        <v>0</v>
      </c>
      <c r="BE7" s="87"/>
    </row>
    <row r="8" spans="1:57" x14ac:dyDescent="0.2">
      <c r="A8" s="14">
        <v>5007</v>
      </c>
      <c r="B8" s="25" t="s">
        <v>74</v>
      </c>
      <c r="C8" s="33" t="s">
        <v>75</v>
      </c>
      <c r="D8" s="34"/>
      <c r="E8" s="34"/>
      <c r="F8" s="34"/>
      <c r="G8" s="34"/>
      <c r="H8" s="16">
        <v>5415.7768999999898</v>
      </c>
      <c r="I8" s="15" t="s">
        <v>22</v>
      </c>
      <c r="J8" s="15" t="s">
        <v>503</v>
      </c>
      <c r="K8" s="15" t="s">
        <v>503</v>
      </c>
      <c r="L8" s="15" t="s">
        <v>503</v>
      </c>
      <c r="M8" s="15" t="s">
        <v>507</v>
      </c>
      <c r="N8" s="21" t="b">
        <v>0</v>
      </c>
      <c r="O8" s="21" t="b">
        <v>0</v>
      </c>
      <c r="P8" s="28" t="b">
        <v>1</v>
      </c>
      <c r="Q8" s="21" t="b">
        <f>IF(VLOOKUP(A8,MESU_MESO!A8:Q342,1,0),TRUE,FALSE)</f>
        <v>1</v>
      </c>
      <c r="R8" s="44">
        <v>8305.52</v>
      </c>
      <c r="S8" s="44">
        <v>447.21899999999999</v>
      </c>
      <c r="T8" s="44">
        <v>0</v>
      </c>
      <c r="U8" s="44">
        <v>1529.04</v>
      </c>
      <c r="V8" s="44">
        <v>536.18299999999999</v>
      </c>
      <c r="W8" s="44">
        <v>3.5257399999999999E-3</v>
      </c>
      <c r="X8" s="44">
        <f t="shared" si="9"/>
        <v>2512.44552574</v>
      </c>
      <c r="Y8" s="28">
        <f t="shared" si="0"/>
        <v>0.46391230143546064</v>
      </c>
      <c r="Z8" s="28" t="b">
        <f t="shared" si="1"/>
        <v>1</v>
      </c>
      <c r="AA8" s="28" t="b">
        <f t="shared" si="10"/>
        <v>1</v>
      </c>
      <c r="AB8" s="28" t="b">
        <f t="shared" si="11"/>
        <v>1</v>
      </c>
      <c r="AC8" s="28" t="b">
        <f t="shared" si="12"/>
        <v>1</v>
      </c>
      <c r="AD8" s="28" t="b">
        <f t="shared" si="13"/>
        <v>0</v>
      </c>
      <c r="AE8" s="28" t="b">
        <f t="shared" si="14"/>
        <v>1</v>
      </c>
      <c r="AF8" s="21" t="b">
        <f t="shared" si="15"/>
        <v>1</v>
      </c>
      <c r="AG8" s="32">
        <v>2.4089590000000001E-4</v>
      </c>
      <c r="AH8" s="21" t="b">
        <f t="shared" si="16"/>
        <v>0</v>
      </c>
      <c r="AI8" s="21" t="b">
        <v>0</v>
      </c>
      <c r="AJ8" s="21" t="b">
        <f t="shared" si="2"/>
        <v>0</v>
      </c>
      <c r="AK8" s="21" t="b">
        <f t="shared" si="17"/>
        <v>1</v>
      </c>
      <c r="AL8" s="21" t="b">
        <f t="shared" si="18"/>
        <v>0</v>
      </c>
      <c r="AM8" s="21" t="b">
        <f t="shared" si="19"/>
        <v>0</v>
      </c>
      <c r="AN8" s="21" t="b">
        <f t="shared" si="3"/>
        <v>1</v>
      </c>
      <c r="AO8" s="21" t="b">
        <f t="shared" si="20"/>
        <v>0</v>
      </c>
      <c r="AP8" s="21" t="b">
        <f t="shared" si="4"/>
        <v>0</v>
      </c>
      <c r="AQ8" s="21" t="b">
        <f t="shared" si="21"/>
        <v>0</v>
      </c>
      <c r="AR8" s="21" t="b">
        <f t="shared" si="22"/>
        <v>1</v>
      </c>
      <c r="AS8" s="21" t="b">
        <f t="shared" si="5"/>
        <v>0</v>
      </c>
      <c r="AT8" s="21" t="b">
        <f t="shared" si="6"/>
        <v>0</v>
      </c>
      <c r="AU8" s="64" t="b">
        <f t="shared" si="7"/>
        <v>0</v>
      </c>
      <c r="AV8" s="39" t="b">
        <v>0</v>
      </c>
      <c r="AW8" s="37" t="s">
        <v>638</v>
      </c>
      <c r="AX8" s="39" t="b">
        <f t="shared" si="8"/>
        <v>0</v>
      </c>
      <c r="AY8" s="37" t="str">
        <f t="shared" si="23"/>
        <v>FAIBLE</v>
      </c>
      <c r="AZ8" s="55" t="b">
        <v>0</v>
      </c>
      <c r="BA8" s="65" t="str">
        <f t="shared" si="24"/>
        <v>FAIBLE</v>
      </c>
      <c r="BB8" s="72" t="s">
        <v>647</v>
      </c>
      <c r="BC8" s="82">
        <v>0</v>
      </c>
      <c r="BD8" s="77" t="b">
        <v>0</v>
      </c>
      <c r="BE8" s="87"/>
    </row>
    <row r="9" spans="1:57" x14ac:dyDescent="0.2">
      <c r="A9" s="14">
        <v>5008</v>
      </c>
      <c r="B9" s="25" t="s">
        <v>513</v>
      </c>
      <c r="C9" s="33" t="s">
        <v>624</v>
      </c>
      <c r="D9" s="34"/>
      <c r="E9" s="34"/>
      <c r="F9" s="34"/>
      <c r="G9" s="34"/>
      <c r="H9" s="16">
        <v>2773.2058000000002</v>
      </c>
      <c r="I9" s="15" t="s">
        <v>22</v>
      </c>
      <c r="J9" s="15" t="s">
        <v>503</v>
      </c>
      <c r="K9" s="15" t="s">
        <v>503</v>
      </c>
      <c r="L9" s="15" t="s">
        <v>503</v>
      </c>
      <c r="M9" s="15" t="s">
        <v>507</v>
      </c>
      <c r="N9" s="21" t="s">
        <v>633</v>
      </c>
      <c r="O9" s="21" t="s">
        <v>633</v>
      </c>
      <c r="P9" s="28" t="b">
        <v>1</v>
      </c>
      <c r="Q9" s="21" t="b">
        <v>0</v>
      </c>
      <c r="R9" s="44">
        <v>5.60715E-5</v>
      </c>
      <c r="S9" s="44">
        <v>275.17099999999999</v>
      </c>
      <c r="T9" s="44">
        <v>157.06899999999999</v>
      </c>
      <c r="U9" s="44">
        <v>6.1556500000000004E-3</v>
      </c>
      <c r="V9" s="44">
        <v>2.85126E-3</v>
      </c>
      <c r="W9" s="44">
        <v>2361.5300000000002</v>
      </c>
      <c r="X9" s="44">
        <f t="shared" si="9"/>
        <v>2793.7790069100001</v>
      </c>
      <c r="Y9" s="28">
        <f t="shared" si="0"/>
        <v>1.0074185647924145</v>
      </c>
      <c r="Z9" s="28" t="b">
        <f t="shared" si="1"/>
        <v>1</v>
      </c>
      <c r="AA9" s="28" t="b">
        <f t="shared" si="10"/>
        <v>1</v>
      </c>
      <c r="AB9" s="28" t="b">
        <f t="shared" si="11"/>
        <v>1</v>
      </c>
      <c r="AC9" s="28" t="b">
        <f t="shared" si="12"/>
        <v>1</v>
      </c>
      <c r="AD9" s="28" t="b">
        <f t="shared" si="13"/>
        <v>0</v>
      </c>
      <c r="AE9" s="28" t="b">
        <f t="shared" si="14"/>
        <v>1</v>
      </c>
      <c r="AF9" s="21" t="b">
        <f t="shared" si="15"/>
        <v>0</v>
      </c>
      <c r="AG9" s="32">
        <v>2.820907E-4</v>
      </c>
      <c r="AH9" s="21" t="b">
        <f t="shared" si="16"/>
        <v>0</v>
      </c>
      <c r="AI9" s="21" t="b">
        <v>0</v>
      </c>
      <c r="AJ9" s="21" t="str">
        <f t="shared" si="2"/>
        <v>N.P.</v>
      </c>
      <c r="AK9" s="21" t="b">
        <f t="shared" si="17"/>
        <v>1</v>
      </c>
      <c r="AL9" s="21" t="b">
        <f t="shared" si="18"/>
        <v>0</v>
      </c>
      <c r="AM9" s="21" t="b">
        <f t="shared" si="19"/>
        <v>0</v>
      </c>
      <c r="AN9" s="21" t="b">
        <f t="shared" si="3"/>
        <v>0</v>
      </c>
      <c r="AO9" s="21" t="b">
        <f t="shared" si="20"/>
        <v>0</v>
      </c>
      <c r="AP9" s="21" t="str">
        <f t="shared" si="4"/>
        <v>N.P.</v>
      </c>
      <c r="AQ9" s="21" t="str">
        <f t="shared" si="21"/>
        <v>N.P.</v>
      </c>
      <c r="AR9" s="21" t="str">
        <f t="shared" si="22"/>
        <v>N.P.</v>
      </c>
      <c r="AS9" s="21" t="str">
        <f t="shared" si="5"/>
        <v>N.P.</v>
      </c>
      <c r="AT9" s="21" t="str">
        <f t="shared" si="6"/>
        <v>N.CP.</v>
      </c>
      <c r="AU9" s="64" t="str">
        <f t="shared" si="7"/>
        <v>N.CP.</v>
      </c>
      <c r="AV9" s="39" t="s">
        <v>633</v>
      </c>
      <c r="AW9" s="37" t="s">
        <v>633</v>
      </c>
      <c r="AX9" s="39" t="str">
        <f t="shared" si="8"/>
        <v>N.P.</v>
      </c>
      <c r="AY9" s="37" t="str">
        <f t="shared" si="23"/>
        <v>N.P.</v>
      </c>
      <c r="AZ9" s="55" t="s">
        <v>633</v>
      </c>
      <c r="BA9" s="65" t="str">
        <f t="shared" si="24"/>
        <v>N.P.</v>
      </c>
      <c r="BB9" s="72" t="s">
        <v>647</v>
      </c>
      <c r="BC9" s="82">
        <v>0</v>
      </c>
      <c r="BD9" s="77" t="s">
        <v>633</v>
      </c>
      <c r="BE9" s="87"/>
    </row>
    <row r="10" spans="1:57" x14ac:dyDescent="0.2">
      <c r="A10" s="14">
        <v>5009</v>
      </c>
      <c r="B10" s="25" t="s">
        <v>514</v>
      </c>
      <c r="C10" s="33" t="s">
        <v>624</v>
      </c>
      <c r="D10" s="34"/>
      <c r="E10" s="34"/>
      <c r="F10" s="34"/>
      <c r="G10" s="34"/>
      <c r="H10" s="16">
        <v>4159</v>
      </c>
      <c r="I10" s="15" t="s">
        <v>22</v>
      </c>
      <c r="J10" s="15" t="s">
        <v>504</v>
      </c>
      <c r="K10" s="15" t="s">
        <v>503</v>
      </c>
      <c r="L10" s="15" t="s">
        <v>503</v>
      </c>
      <c r="M10" s="15" t="s">
        <v>13</v>
      </c>
      <c r="N10" s="21" t="b">
        <v>0</v>
      </c>
      <c r="O10" s="21" t="b">
        <v>0</v>
      </c>
      <c r="P10" s="28" t="b">
        <v>1</v>
      </c>
      <c r="Q10" s="21" t="b">
        <v>0</v>
      </c>
      <c r="R10" s="44">
        <v>509.16199999999998</v>
      </c>
      <c r="S10" s="44">
        <v>1471.35</v>
      </c>
      <c r="T10" s="44">
        <v>3.2136199999999999E-3</v>
      </c>
      <c r="U10" s="44">
        <v>87.31</v>
      </c>
      <c r="V10" s="44">
        <v>2089.35</v>
      </c>
      <c r="W10" s="44">
        <v>4.2641600000000003E-3</v>
      </c>
      <c r="X10" s="44">
        <f t="shared" si="9"/>
        <v>3648.0174777799998</v>
      </c>
      <c r="Y10" s="28">
        <f t="shared" si="0"/>
        <v>0.87713812882423658</v>
      </c>
      <c r="Z10" s="28" t="b">
        <f t="shared" si="1"/>
        <v>1</v>
      </c>
      <c r="AA10" s="28" t="b">
        <f t="shared" si="10"/>
        <v>1</v>
      </c>
      <c r="AB10" s="28" t="b">
        <f t="shared" si="11"/>
        <v>1</v>
      </c>
      <c r="AC10" s="28" t="b">
        <f t="shared" si="12"/>
        <v>1</v>
      </c>
      <c r="AD10" s="28" t="b">
        <f t="shared" si="13"/>
        <v>0</v>
      </c>
      <c r="AE10" s="28" t="b">
        <f t="shared" si="14"/>
        <v>1</v>
      </c>
      <c r="AF10" s="21" t="b">
        <f t="shared" si="15"/>
        <v>0</v>
      </c>
      <c r="AG10" s="32">
        <v>2.0673699999999998E-3</v>
      </c>
      <c r="AH10" s="21" t="b">
        <f t="shared" si="16"/>
        <v>0</v>
      </c>
      <c r="AI10" s="21" t="b">
        <v>1</v>
      </c>
      <c r="AJ10" s="21" t="b">
        <f t="shared" si="2"/>
        <v>0</v>
      </c>
      <c r="AK10" s="21" t="b">
        <f t="shared" si="17"/>
        <v>0</v>
      </c>
      <c r="AL10" s="21" t="b">
        <f t="shared" si="18"/>
        <v>0</v>
      </c>
      <c r="AM10" s="21" t="b">
        <f t="shared" si="19"/>
        <v>0</v>
      </c>
      <c r="AN10" s="21" t="b">
        <f t="shared" si="3"/>
        <v>0</v>
      </c>
      <c r="AO10" s="21" t="b">
        <f t="shared" si="20"/>
        <v>0</v>
      </c>
      <c r="AP10" s="21" t="str">
        <f t="shared" si="4"/>
        <v>N.P.</v>
      </c>
      <c r="AQ10" s="21" t="str">
        <f t="shared" si="21"/>
        <v>N.P.</v>
      </c>
      <c r="AR10" s="21" t="str">
        <f t="shared" si="22"/>
        <v>N.P.</v>
      </c>
      <c r="AS10" s="21" t="str">
        <f t="shared" si="5"/>
        <v>N.P.</v>
      </c>
      <c r="AT10" s="21" t="str">
        <f t="shared" si="6"/>
        <v>N.CP.</v>
      </c>
      <c r="AU10" s="64" t="str">
        <f t="shared" si="7"/>
        <v>N.CP.</v>
      </c>
      <c r="AV10" s="39" t="s">
        <v>633</v>
      </c>
      <c r="AW10" s="37" t="s">
        <v>633</v>
      </c>
      <c r="AX10" s="39" t="str">
        <f t="shared" si="8"/>
        <v>N.P.</v>
      </c>
      <c r="AY10" s="37" t="str">
        <f t="shared" si="23"/>
        <v>N.P.</v>
      </c>
      <c r="AZ10" s="55" t="s">
        <v>633</v>
      </c>
      <c r="BA10" s="65" t="str">
        <f t="shared" si="24"/>
        <v>N.P.</v>
      </c>
      <c r="BB10" s="72" t="s">
        <v>647</v>
      </c>
      <c r="BC10" s="82">
        <v>0</v>
      </c>
      <c r="BD10" s="77" t="s">
        <v>633</v>
      </c>
      <c r="BE10" s="87"/>
    </row>
    <row r="11" spans="1:57" x14ac:dyDescent="0.2">
      <c r="A11" s="14">
        <v>5010</v>
      </c>
      <c r="B11" s="25" t="s">
        <v>86</v>
      </c>
      <c r="C11" s="33" t="s">
        <v>75</v>
      </c>
      <c r="D11" s="34"/>
      <c r="E11" s="34"/>
      <c r="F11" s="34"/>
      <c r="G11" s="34"/>
      <c r="H11" s="16">
        <v>369.00033999999903</v>
      </c>
      <c r="I11" s="15" t="s">
        <v>87</v>
      </c>
      <c r="J11" s="15" t="s">
        <v>503</v>
      </c>
      <c r="K11" s="15" t="s">
        <v>503</v>
      </c>
      <c r="L11" s="15" t="s">
        <v>503</v>
      </c>
      <c r="M11" s="15" t="s">
        <v>507</v>
      </c>
      <c r="N11" s="21" t="s">
        <v>633</v>
      </c>
      <c r="O11" s="21" t="s">
        <v>633</v>
      </c>
      <c r="P11" s="28" t="b">
        <v>1</v>
      </c>
      <c r="Q11" s="21" t="b">
        <f>IF(VLOOKUP(A11,MESU_MESO!A11:Q345,1,0),TRUE,FALSE)</f>
        <v>1</v>
      </c>
      <c r="R11" s="44">
        <v>83.754000000000005</v>
      </c>
      <c r="S11" s="44">
        <v>15.2714</v>
      </c>
      <c r="T11" s="44">
        <v>0</v>
      </c>
      <c r="U11" s="44">
        <v>156.04599999999999</v>
      </c>
      <c r="V11" s="44">
        <v>113.148</v>
      </c>
      <c r="W11" s="44">
        <v>0</v>
      </c>
      <c r="X11" s="44">
        <f t="shared" si="9"/>
        <v>284.46539999999999</v>
      </c>
      <c r="Y11" s="28">
        <f t="shared" si="0"/>
        <v>0.77090823276748399</v>
      </c>
      <c r="Z11" s="28" t="b">
        <f t="shared" si="1"/>
        <v>1</v>
      </c>
      <c r="AA11" s="28" t="b">
        <f t="shared" si="10"/>
        <v>1</v>
      </c>
      <c r="AB11" s="28" t="b">
        <f t="shared" si="11"/>
        <v>1</v>
      </c>
      <c r="AC11" s="28" t="b">
        <f t="shared" si="12"/>
        <v>1</v>
      </c>
      <c r="AD11" s="28" t="b">
        <f t="shared" si="13"/>
        <v>0</v>
      </c>
      <c r="AE11" s="28" t="b">
        <f t="shared" si="14"/>
        <v>1</v>
      </c>
      <c r="AF11" s="21" t="b">
        <f t="shared" si="15"/>
        <v>1</v>
      </c>
      <c r="AG11" s="32">
        <v>0</v>
      </c>
      <c r="AH11" s="21" t="b">
        <f t="shared" si="16"/>
        <v>0</v>
      </c>
      <c r="AI11" s="21" t="b">
        <v>0</v>
      </c>
      <c r="AJ11" s="21" t="str">
        <f t="shared" si="2"/>
        <v>N.P.</v>
      </c>
      <c r="AK11" s="21" t="b">
        <f t="shared" si="17"/>
        <v>1</v>
      </c>
      <c r="AL11" s="21" t="b">
        <f t="shared" si="18"/>
        <v>0</v>
      </c>
      <c r="AM11" s="21" t="b">
        <f t="shared" si="19"/>
        <v>0</v>
      </c>
      <c r="AN11" s="21" t="b">
        <f t="shared" si="3"/>
        <v>1</v>
      </c>
      <c r="AO11" s="21" t="b">
        <f t="shared" si="20"/>
        <v>0</v>
      </c>
      <c r="AP11" s="21" t="b">
        <f t="shared" si="4"/>
        <v>0</v>
      </c>
      <c r="AQ11" s="21" t="b">
        <f t="shared" si="21"/>
        <v>0</v>
      </c>
      <c r="AR11" s="21" t="b">
        <f t="shared" si="22"/>
        <v>1</v>
      </c>
      <c r="AS11" s="21" t="b">
        <f t="shared" si="5"/>
        <v>0</v>
      </c>
      <c r="AT11" s="21" t="b">
        <f t="shared" si="6"/>
        <v>0</v>
      </c>
      <c r="AU11" s="64" t="b">
        <f t="shared" si="7"/>
        <v>0</v>
      </c>
      <c r="AV11" s="39" t="b">
        <v>0</v>
      </c>
      <c r="AW11" s="37" t="s">
        <v>638</v>
      </c>
      <c r="AX11" s="39" t="b">
        <f t="shared" si="8"/>
        <v>0</v>
      </c>
      <c r="AY11" s="37" t="str">
        <f t="shared" si="23"/>
        <v>FAIBLE</v>
      </c>
      <c r="AZ11" s="55" t="b">
        <v>0</v>
      </c>
      <c r="BA11" s="65" t="str">
        <f t="shared" si="24"/>
        <v>FAIBLE</v>
      </c>
      <c r="BB11" s="72" t="s">
        <v>647</v>
      </c>
      <c r="BC11" s="82">
        <v>0</v>
      </c>
      <c r="BD11" s="77" t="b">
        <v>0</v>
      </c>
      <c r="BE11" s="87"/>
    </row>
    <row r="12" spans="1:57" s="51" customFormat="1" x14ac:dyDescent="0.2">
      <c r="A12" s="45">
        <v>5011</v>
      </c>
      <c r="B12" s="46" t="s">
        <v>515</v>
      </c>
      <c r="C12" s="47" t="s">
        <v>72</v>
      </c>
      <c r="D12" s="48"/>
      <c r="E12" s="48"/>
      <c r="F12" s="48"/>
      <c r="G12" s="48"/>
      <c r="H12" s="49">
        <v>2072.1972999999898</v>
      </c>
      <c r="I12" s="50" t="s">
        <v>87</v>
      </c>
      <c r="J12" s="50" t="s">
        <v>503</v>
      </c>
      <c r="K12" s="50" t="s">
        <v>503</v>
      </c>
      <c r="L12" s="50" t="s">
        <v>504</v>
      </c>
      <c r="M12" s="50" t="s">
        <v>507</v>
      </c>
      <c r="N12" s="21" t="b">
        <v>0</v>
      </c>
      <c r="O12" s="21" t="b">
        <v>0</v>
      </c>
      <c r="P12" s="28" t="b">
        <v>1</v>
      </c>
      <c r="Q12" s="21" t="b">
        <f>IF(VLOOKUP(A12,MESU_MESO!A12:Q346,1,0),TRUE,FALSE)</f>
        <v>1</v>
      </c>
      <c r="R12" s="52">
        <v>2015.34</v>
      </c>
      <c r="S12" s="52">
        <v>1.4327E-4</v>
      </c>
      <c r="T12" s="52">
        <v>1.93282E-4</v>
      </c>
      <c r="U12" s="52">
        <v>0.60302100000000003</v>
      </c>
      <c r="V12" s="52">
        <v>0</v>
      </c>
      <c r="W12" s="52">
        <v>1.9965299999999998E-3</v>
      </c>
      <c r="X12" s="52">
        <f t="shared" si="9"/>
        <v>0.60535408200000007</v>
      </c>
      <c r="Y12" s="53">
        <f t="shared" si="0"/>
        <v>2.9213148863769053E-4</v>
      </c>
      <c r="Z12" s="53" t="b">
        <f>IF((SUM(U12:W12))&gt;0.01,TRUE,FALSE)</f>
        <v>1</v>
      </c>
      <c r="AA12" s="53" t="b">
        <f t="shared" si="10"/>
        <v>0</v>
      </c>
      <c r="AB12" s="53" t="b">
        <f t="shared" si="11"/>
        <v>1</v>
      </c>
      <c r="AC12" s="53" t="b">
        <f t="shared" si="12"/>
        <v>0</v>
      </c>
      <c r="AD12" s="53" t="b">
        <f t="shared" si="13"/>
        <v>1</v>
      </c>
      <c r="AE12" s="53" t="b">
        <f t="shared" si="14"/>
        <v>0</v>
      </c>
      <c r="AF12" s="21" t="b">
        <f t="shared" si="15"/>
        <v>1</v>
      </c>
      <c r="AG12" s="54">
        <v>2.5982760000000001E-3</v>
      </c>
      <c r="AH12" s="51" t="b">
        <f t="shared" si="16"/>
        <v>0</v>
      </c>
      <c r="AI12" s="51" t="b">
        <v>1</v>
      </c>
      <c r="AJ12" s="51" t="b">
        <f t="shared" si="2"/>
        <v>0</v>
      </c>
      <c r="AK12" s="51" t="b">
        <f t="shared" si="17"/>
        <v>0</v>
      </c>
      <c r="AL12" s="51" t="b">
        <f t="shared" si="18"/>
        <v>0</v>
      </c>
      <c r="AM12" s="51" t="b">
        <f t="shared" si="19"/>
        <v>1</v>
      </c>
      <c r="AN12" s="51" t="b">
        <f t="shared" si="3"/>
        <v>0</v>
      </c>
      <c r="AO12" s="21" t="b">
        <f t="shared" si="20"/>
        <v>0</v>
      </c>
      <c r="AP12" s="51" t="b">
        <f t="shared" si="4"/>
        <v>0</v>
      </c>
      <c r="AQ12" s="21" t="b">
        <f t="shared" si="21"/>
        <v>1</v>
      </c>
      <c r="AR12" s="21" t="b">
        <f t="shared" si="22"/>
        <v>0</v>
      </c>
      <c r="AS12" s="51" t="b">
        <f t="shared" si="5"/>
        <v>0</v>
      </c>
      <c r="AT12" s="51" t="b">
        <f t="shared" si="6"/>
        <v>0</v>
      </c>
      <c r="AU12" s="65" t="b">
        <f t="shared" si="7"/>
        <v>1</v>
      </c>
      <c r="AV12" s="55" t="b">
        <v>0</v>
      </c>
      <c r="AW12" s="56" t="s">
        <v>640</v>
      </c>
      <c r="AX12" s="55" t="b">
        <f t="shared" si="8"/>
        <v>0</v>
      </c>
      <c r="AY12" s="37" t="str">
        <f t="shared" si="23"/>
        <v>MOYEN</v>
      </c>
      <c r="AZ12" s="55" t="b">
        <v>0</v>
      </c>
      <c r="BA12" s="65" t="str">
        <f t="shared" si="24"/>
        <v>MOYEN</v>
      </c>
      <c r="BB12" s="72" t="s">
        <v>649</v>
      </c>
      <c r="BC12" s="82">
        <v>0</v>
      </c>
      <c r="BD12" s="77" t="b">
        <v>0</v>
      </c>
      <c r="BE12" s="87"/>
    </row>
    <row r="13" spans="1:57" ht="22.5" x14ac:dyDescent="0.2">
      <c r="A13" s="14">
        <v>5012</v>
      </c>
      <c r="B13" s="25" t="s">
        <v>516</v>
      </c>
      <c r="C13" s="33" t="s">
        <v>72</v>
      </c>
      <c r="D13" s="34"/>
      <c r="E13" s="34"/>
      <c r="F13" s="34"/>
      <c r="G13" s="34"/>
      <c r="H13" s="16">
        <v>564.28399999999897</v>
      </c>
      <c r="I13" s="15" t="s">
        <v>41</v>
      </c>
      <c r="J13" s="15" t="s">
        <v>504</v>
      </c>
      <c r="K13" s="15" t="s">
        <v>503</v>
      </c>
      <c r="L13" s="15" t="s">
        <v>503</v>
      </c>
      <c r="M13" s="15" t="s">
        <v>13</v>
      </c>
      <c r="N13" s="21" t="b">
        <v>1</v>
      </c>
      <c r="O13" s="21" t="b">
        <v>0</v>
      </c>
      <c r="P13" s="28" t="b">
        <v>1</v>
      </c>
      <c r="Q13" s="21" t="b">
        <f>IF(VLOOKUP(A13,MESU_MESO!A13:Q347,1,0),TRUE,FALSE)</f>
        <v>1</v>
      </c>
      <c r="R13" s="44">
        <v>20.078900000000001</v>
      </c>
      <c r="S13" s="44">
        <v>0</v>
      </c>
      <c r="T13" s="44">
        <v>0</v>
      </c>
      <c r="U13" s="44">
        <v>542.45399999999995</v>
      </c>
      <c r="V13" s="44">
        <v>0</v>
      </c>
      <c r="W13" s="44">
        <v>0</v>
      </c>
      <c r="X13" s="44">
        <f t="shared" si="9"/>
        <v>542.45399999999995</v>
      </c>
      <c r="Y13" s="28">
        <f t="shared" si="0"/>
        <v>0.96131380652295817</v>
      </c>
      <c r="Z13" s="28" t="b">
        <f t="shared" si="1"/>
        <v>1</v>
      </c>
      <c r="AA13" s="28" t="b">
        <f t="shared" si="10"/>
        <v>0</v>
      </c>
      <c r="AB13" s="28" t="b">
        <f t="shared" si="11"/>
        <v>1</v>
      </c>
      <c r="AC13" s="28" t="b">
        <f t="shared" si="12"/>
        <v>0</v>
      </c>
      <c r="AD13" s="28" t="b">
        <f t="shared" si="13"/>
        <v>1</v>
      </c>
      <c r="AE13" s="28" t="b">
        <f t="shared" si="14"/>
        <v>1</v>
      </c>
      <c r="AF13" s="21" t="b">
        <f t="shared" si="15"/>
        <v>1</v>
      </c>
      <c r="AG13" s="32">
        <v>3.87996E-3</v>
      </c>
      <c r="AH13" s="21" t="b">
        <f t="shared" si="16"/>
        <v>0</v>
      </c>
      <c r="AI13" s="21" t="b">
        <v>1</v>
      </c>
      <c r="AJ13" s="21" t="b">
        <f t="shared" si="2"/>
        <v>1</v>
      </c>
      <c r="AK13" s="21" t="b">
        <f t="shared" si="17"/>
        <v>0</v>
      </c>
      <c r="AL13" s="21" t="b">
        <f t="shared" si="18"/>
        <v>0</v>
      </c>
      <c r="AM13" s="21" t="b">
        <f t="shared" si="19"/>
        <v>0</v>
      </c>
      <c r="AN13" s="21" t="b">
        <f t="shared" si="3"/>
        <v>0</v>
      </c>
      <c r="AO13" s="21" t="b">
        <f t="shared" si="20"/>
        <v>1</v>
      </c>
      <c r="AP13" s="21" t="b">
        <f t="shared" si="4"/>
        <v>0</v>
      </c>
      <c r="AQ13" s="21" t="b">
        <f t="shared" si="21"/>
        <v>0</v>
      </c>
      <c r="AR13" s="21" t="b">
        <f t="shared" si="22"/>
        <v>0</v>
      </c>
      <c r="AS13" s="21" t="b">
        <f t="shared" si="5"/>
        <v>0</v>
      </c>
      <c r="AT13" s="21" t="b">
        <f t="shared" si="6"/>
        <v>0</v>
      </c>
      <c r="AU13" s="64" t="b">
        <f t="shared" si="7"/>
        <v>1</v>
      </c>
      <c r="AV13" s="39" t="b">
        <v>0</v>
      </c>
      <c r="AW13" s="37" t="s">
        <v>639</v>
      </c>
      <c r="AX13" s="39" t="b">
        <f t="shared" si="8"/>
        <v>1</v>
      </c>
      <c r="AY13" s="37" t="str">
        <f t="shared" si="23"/>
        <v>FAIBLE</v>
      </c>
      <c r="AZ13" s="55" t="b">
        <v>0</v>
      </c>
      <c r="BA13" s="65" t="str">
        <f t="shared" si="24"/>
        <v>FAIBLE</v>
      </c>
      <c r="BB13" s="72" t="s">
        <v>647</v>
      </c>
      <c r="BC13" s="83" t="s">
        <v>648</v>
      </c>
      <c r="BD13" s="77" t="b">
        <v>0</v>
      </c>
      <c r="BE13" s="87"/>
    </row>
    <row r="14" spans="1:57" x14ac:dyDescent="0.2">
      <c r="A14" s="14">
        <v>5013</v>
      </c>
      <c r="B14" s="25" t="s">
        <v>106</v>
      </c>
      <c r="C14" s="33" t="s">
        <v>623</v>
      </c>
      <c r="D14" s="34"/>
      <c r="E14" s="34"/>
      <c r="F14" s="34"/>
      <c r="G14" s="34"/>
      <c r="H14" s="16">
        <v>538.89135999999905</v>
      </c>
      <c r="I14" s="15" t="s">
        <v>41</v>
      </c>
      <c r="J14" s="15" t="s">
        <v>504</v>
      </c>
      <c r="K14" s="15" t="s">
        <v>503</v>
      </c>
      <c r="L14" s="15" t="s">
        <v>503</v>
      </c>
      <c r="M14" s="15" t="s">
        <v>13</v>
      </c>
      <c r="N14" s="21" t="b">
        <v>0</v>
      </c>
      <c r="O14" s="21" t="b">
        <v>0</v>
      </c>
      <c r="P14" s="28" t="b">
        <v>1</v>
      </c>
      <c r="Q14" s="21" t="b">
        <f>IF(VLOOKUP(A14,MESU_MESO!A14:Q348,1,0),TRUE,FALSE)</f>
        <v>1</v>
      </c>
      <c r="R14" s="44">
        <v>0</v>
      </c>
      <c r="S14" s="44">
        <v>0</v>
      </c>
      <c r="T14" s="44">
        <v>0</v>
      </c>
      <c r="U14" s="44">
        <v>538.51300000000003</v>
      </c>
      <c r="V14" s="44">
        <v>0</v>
      </c>
      <c r="W14" s="44">
        <v>0</v>
      </c>
      <c r="X14" s="44">
        <f t="shared" si="9"/>
        <v>538.51300000000003</v>
      </c>
      <c r="Y14" s="28">
        <f t="shared" si="0"/>
        <v>0.99929789187935947</v>
      </c>
      <c r="Z14" s="28" t="b">
        <f t="shared" si="1"/>
        <v>1</v>
      </c>
      <c r="AA14" s="28" t="b">
        <f t="shared" si="10"/>
        <v>0</v>
      </c>
      <c r="AB14" s="28" t="b">
        <f t="shared" si="11"/>
        <v>1</v>
      </c>
      <c r="AC14" s="28" t="b">
        <f t="shared" si="12"/>
        <v>0</v>
      </c>
      <c r="AD14" s="28" t="b">
        <f t="shared" si="13"/>
        <v>1</v>
      </c>
      <c r="AE14" s="28" t="b">
        <f t="shared" si="14"/>
        <v>1</v>
      </c>
      <c r="AF14" s="21" t="b">
        <f t="shared" si="15"/>
        <v>1</v>
      </c>
      <c r="AG14" s="32">
        <v>1.077846E-2</v>
      </c>
      <c r="AH14" s="21" t="b">
        <f t="shared" si="16"/>
        <v>0</v>
      </c>
      <c r="AI14" s="21" t="b">
        <v>0</v>
      </c>
      <c r="AJ14" s="21" t="b">
        <f t="shared" si="2"/>
        <v>0</v>
      </c>
      <c r="AK14" s="21" t="b">
        <f t="shared" si="17"/>
        <v>1</v>
      </c>
      <c r="AL14" s="21" t="b">
        <f t="shared" si="18"/>
        <v>0</v>
      </c>
      <c r="AM14" s="21" t="b">
        <f t="shared" si="19"/>
        <v>0</v>
      </c>
      <c r="AN14" s="21" t="b">
        <f t="shared" si="3"/>
        <v>1</v>
      </c>
      <c r="AO14" s="21" t="b">
        <f t="shared" si="20"/>
        <v>0</v>
      </c>
      <c r="AP14" s="21" t="b">
        <f t="shared" si="4"/>
        <v>0</v>
      </c>
      <c r="AQ14" s="21" t="b">
        <f t="shared" si="21"/>
        <v>0</v>
      </c>
      <c r="AR14" s="21" t="b">
        <f t="shared" si="22"/>
        <v>1</v>
      </c>
      <c r="AS14" s="21" t="b">
        <f t="shared" si="5"/>
        <v>0</v>
      </c>
      <c r="AT14" s="21" t="b">
        <f t="shared" si="6"/>
        <v>0</v>
      </c>
      <c r="AU14" s="64" t="b">
        <f t="shared" si="7"/>
        <v>0</v>
      </c>
      <c r="AV14" s="39" t="b">
        <v>0</v>
      </c>
      <c r="AW14" s="37" t="s">
        <v>638</v>
      </c>
      <c r="AX14" s="39" t="b">
        <f t="shared" si="8"/>
        <v>0</v>
      </c>
      <c r="AY14" s="37" t="str">
        <f t="shared" si="23"/>
        <v>FAIBLE</v>
      </c>
      <c r="AZ14" s="55" t="b">
        <v>0</v>
      </c>
      <c r="BA14" s="65" t="str">
        <f t="shared" si="24"/>
        <v>FAIBLE</v>
      </c>
      <c r="BB14" s="72" t="s">
        <v>645</v>
      </c>
      <c r="BC14" s="82">
        <v>0</v>
      </c>
      <c r="BD14" s="77" t="b">
        <v>0</v>
      </c>
      <c r="BE14" s="87"/>
    </row>
    <row r="15" spans="1:57" x14ac:dyDescent="0.2">
      <c r="A15" s="14">
        <v>5014</v>
      </c>
      <c r="B15" s="25" t="s">
        <v>517</v>
      </c>
      <c r="C15" s="33" t="s">
        <v>623</v>
      </c>
      <c r="D15" s="34"/>
      <c r="E15" s="34"/>
      <c r="F15" s="34"/>
      <c r="G15" s="34"/>
      <c r="H15" s="16">
        <v>484.21233999999902</v>
      </c>
      <c r="I15" s="15" t="s">
        <v>41</v>
      </c>
      <c r="J15" s="15" t="s">
        <v>504</v>
      </c>
      <c r="K15" s="15" t="s">
        <v>503</v>
      </c>
      <c r="L15" s="15" t="s">
        <v>504</v>
      </c>
      <c r="M15" s="15" t="s">
        <v>505</v>
      </c>
      <c r="N15" s="21" t="b">
        <v>0</v>
      </c>
      <c r="O15" s="21" t="b">
        <v>0</v>
      </c>
      <c r="P15" s="28" t="b">
        <v>1</v>
      </c>
      <c r="Q15" s="21" t="b">
        <f>IF(VLOOKUP(A15,MESU_MESO!A15:Q349,1,0),TRUE,FALSE)</f>
        <v>1</v>
      </c>
      <c r="R15" s="44">
        <v>0</v>
      </c>
      <c r="S15" s="44">
        <v>0</v>
      </c>
      <c r="T15" s="44">
        <v>4.6230499999999997E-5</v>
      </c>
      <c r="U15" s="44">
        <v>402.62799999999999</v>
      </c>
      <c r="V15" s="44">
        <v>19.054099999999998</v>
      </c>
      <c r="W15" s="44">
        <v>29.070799999999998</v>
      </c>
      <c r="X15" s="44">
        <f t="shared" si="9"/>
        <v>450.75294623050002</v>
      </c>
      <c r="Y15" s="28">
        <f t="shared" si="0"/>
        <v>0.93089933691177906</v>
      </c>
      <c r="Z15" s="28" t="b">
        <f t="shared" si="1"/>
        <v>1</v>
      </c>
      <c r="AA15" s="28" t="b">
        <f t="shared" si="10"/>
        <v>1</v>
      </c>
      <c r="AB15" s="28" t="b">
        <f t="shared" si="11"/>
        <v>1</v>
      </c>
      <c r="AC15" s="28" t="b">
        <f t="shared" si="12"/>
        <v>1</v>
      </c>
      <c r="AD15" s="28" t="b">
        <f t="shared" si="13"/>
        <v>0</v>
      </c>
      <c r="AE15" s="28" t="b">
        <f t="shared" si="14"/>
        <v>1</v>
      </c>
      <c r="AF15" s="21" t="b">
        <f t="shared" si="15"/>
        <v>1</v>
      </c>
      <c r="AG15" s="32">
        <v>4.021603E-2</v>
      </c>
      <c r="AH15" s="21" t="b">
        <f t="shared" si="16"/>
        <v>0</v>
      </c>
      <c r="AI15" s="21" t="b">
        <v>1</v>
      </c>
      <c r="AJ15" s="21" t="b">
        <f t="shared" si="2"/>
        <v>0</v>
      </c>
      <c r="AK15" s="21" t="b">
        <f t="shared" si="17"/>
        <v>0</v>
      </c>
      <c r="AL15" s="21" t="b">
        <f t="shared" si="18"/>
        <v>0</v>
      </c>
      <c r="AM15" s="21" t="b">
        <f t="shared" si="19"/>
        <v>0</v>
      </c>
      <c r="AN15" s="21" t="b">
        <f t="shared" si="3"/>
        <v>0</v>
      </c>
      <c r="AO15" s="21" t="b">
        <f t="shared" si="20"/>
        <v>1</v>
      </c>
      <c r="AP15" s="21" t="b">
        <f t="shared" si="4"/>
        <v>0</v>
      </c>
      <c r="AQ15" s="21" t="b">
        <f t="shared" si="21"/>
        <v>0</v>
      </c>
      <c r="AR15" s="21" t="b">
        <f t="shared" si="22"/>
        <v>0</v>
      </c>
      <c r="AS15" s="21" t="b">
        <f t="shared" si="5"/>
        <v>0</v>
      </c>
      <c r="AT15" s="21" t="b">
        <f t="shared" si="6"/>
        <v>1</v>
      </c>
      <c r="AU15" s="64" t="b">
        <f t="shared" si="7"/>
        <v>0</v>
      </c>
      <c r="AV15" s="39" t="b">
        <v>1</v>
      </c>
      <c r="AW15" s="37" t="s">
        <v>640</v>
      </c>
      <c r="AX15" s="39" t="b">
        <f t="shared" si="8"/>
        <v>1</v>
      </c>
      <c r="AY15" s="37" t="str">
        <f t="shared" si="23"/>
        <v>MOYEN</v>
      </c>
      <c r="AZ15" s="55" t="b">
        <v>1</v>
      </c>
      <c r="BA15" s="65" t="str">
        <f t="shared" si="24"/>
        <v>MOYEN</v>
      </c>
      <c r="BB15" s="72" t="s">
        <v>645</v>
      </c>
      <c r="BC15" s="82">
        <v>0</v>
      </c>
      <c r="BD15" s="77" t="b">
        <v>1</v>
      </c>
      <c r="BE15" s="87"/>
    </row>
    <row r="16" spans="1:57" ht="48" x14ac:dyDescent="0.2">
      <c r="A16" s="14">
        <v>5015</v>
      </c>
      <c r="B16" s="25" t="s">
        <v>518</v>
      </c>
      <c r="C16" s="33" t="s">
        <v>623</v>
      </c>
      <c r="D16" s="34"/>
      <c r="E16" s="34"/>
      <c r="F16" s="34"/>
      <c r="G16" s="34"/>
      <c r="H16" s="16">
        <v>995.66900999999905</v>
      </c>
      <c r="I16" s="15" t="s">
        <v>41</v>
      </c>
      <c r="J16" s="15" t="s">
        <v>503</v>
      </c>
      <c r="K16" s="15" t="s">
        <v>503</v>
      </c>
      <c r="L16" s="15" t="s">
        <v>503</v>
      </c>
      <c r="M16" s="15" t="s">
        <v>507</v>
      </c>
      <c r="N16" s="21" t="b">
        <v>0</v>
      </c>
      <c r="O16" s="21" t="b">
        <v>0</v>
      </c>
      <c r="P16" s="28" t="b">
        <v>1</v>
      </c>
      <c r="Q16" s="21" t="b">
        <f>IF(VLOOKUP(A16,MESU_MESO!A16:Q350,1,0),TRUE,FALSE)</f>
        <v>1</v>
      </c>
      <c r="R16" s="44">
        <v>9.3210400000000005E-6</v>
      </c>
      <c r="S16" s="44">
        <v>0</v>
      </c>
      <c r="T16" s="44">
        <v>14.040100000000001</v>
      </c>
      <c r="U16" s="44">
        <v>6.6365100000000002E-4</v>
      </c>
      <c r="V16" s="44">
        <v>2.8157099999999999E-3</v>
      </c>
      <c r="W16" s="44">
        <v>980.197</v>
      </c>
      <c r="X16" s="44">
        <f t="shared" si="9"/>
        <v>994.24057936099996</v>
      </c>
      <c r="Y16" s="28">
        <f t="shared" si="0"/>
        <v>0.99856535593188833</v>
      </c>
      <c r="Z16" s="28" t="b">
        <f t="shared" si="1"/>
        <v>1</v>
      </c>
      <c r="AA16" s="28" t="b">
        <f t="shared" si="10"/>
        <v>1</v>
      </c>
      <c r="AB16" s="28" t="b">
        <f t="shared" si="11"/>
        <v>1</v>
      </c>
      <c r="AC16" s="28" t="b">
        <f t="shared" si="12"/>
        <v>1</v>
      </c>
      <c r="AD16" s="28" t="b">
        <f t="shared" si="13"/>
        <v>0</v>
      </c>
      <c r="AE16" s="28" t="b">
        <f t="shared" si="14"/>
        <v>1</v>
      </c>
      <c r="AF16" s="21" t="b">
        <f t="shared" si="15"/>
        <v>1</v>
      </c>
      <c r="AG16" s="32">
        <v>5.1782080000000001E-2</v>
      </c>
      <c r="AH16" s="21" t="b">
        <f t="shared" si="16"/>
        <v>0</v>
      </c>
      <c r="AI16" s="21" t="b">
        <v>0</v>
      </c>
      <c r="AJ16" s="21" t="b">
        <f t="shared" si="2"/>
        <v>0</v>
      </c>
      <c r="AK16" s="21" t="b">
        <f t="shared" si="17"/>
        <v>1</v>
      </c>
      <c r="AL16" s="21" t="b">
        <f t="shared" si="18"/>
        <v>0</v>
      </c>
      <c r="AM16" s="21" t="b">
        <f t="shared" si="19"/>
        <v>0</v>
      </c>
      <c r="AN16" s="21" t="b">
        <f t="shared" si="3"/>
        <v>1</v>
      </c>
      <c r="AO16" s="21" t="b">
        <f t="shared" si="20"/>
        <v>0</v>
      </c>
      <c r="AP16" s="21" t="b">
        <f t="shared" si="4"/>
        <v>0</v>
      </c>
      <c r="AQ16" s="21" t="b">
        <f t="shared" si="21"/>
        <v>0</v>
      </c>
      <c r="AR16" s="21" t="b">
        <f t="shared" si="22"/>
        <v>1</v>
      </c>
      <c r="AS16" s="21" t="b">
        <f t="shared" si="5"/>
        <v>0</v>
      </c>
      <c r="AT16" s="21" t="b">
        <f t="shared" si="6"/>
        <v>0</v>
      </c>
      <c r="AU16" s="64" t="b">
        <f t="shared" si="7"/>
        <v>0</v>
      </c>
      <c r="AV16" s="39" t="b">
        <v>0</v>
      </c>
      <c r="AW16" s="37" t="s">
        <v>638</v>
      </c>
      <c r="AX16" s="39" t="b">
        <f t="shared" si="8"/>
        <v>0</v>
      </c>
      <c r="AY16" s="37" t="str">
        <f t="shared" si="23"/>
        <v>FAIBLE</v>
      </c>
      <c r="AZ16" s="55" t="b">
        <v>1</v>
      </c>
      <c r="BA16" s="65" t="s">
        <v>639</v>
      </c>
      <c r="BB16" s="72" t="s">
        <v>645</v>
      </c>
      <c r="BC16" s="83" t="s">
        <v>642</v>
      </c>
      <c r="BD16" s="77" t="b">
        <v>1</v>
      </c>
      <c r="BE16" s="87" t="s">
        <v>668</v>
      </c>
    </row>
    <row r="17" spans="1:57" ht="45" x14ac:dyDescent="0.2">
      <c r="A17" s="14">
        <v>5016</v>
      </c>
      <c r="B17" s="25" t="s">
        <v>519</v>
      </c>
      <c r="C17" s="33" t="s">
        <v>623</v>
      </c>
      <c r="D17" s="34"/>
      <c r="E17" s="34"/>
      <c r="F17" s="34"/>
      <c r="G17" s="34"/>
      <c r="H17" s="16">
        <v>1955.7927999999899</v>
      </c>
      <c r="I17" s="15" t="s">
        <v>41</v>
      </c>
      <c r="J17" s="15" t="s">
        <v>503</v>
      </c>
      <c r="K17" s="15" t="s">
        <v>503</v>
      </c>
      <c r="L17" s="15" t="s">
        <v>503</v>
      </c>
      <c r="M17" s="15" t="s">
        <v>507</v>
      </c>
      <c r="N17" s="21" t="b">
        <v>0</v>
      </c>
      <c r="O17" s="21" t="b">
        <v>0</v>
      </c>
      <c r="P17" s="28" t="b">
        <v>1</v>
      </c>
      <c r="Q17" s="21" t="b">
        <f>IF(VLOOKUP(A17,MESU_MESO!A17:Q351,1,0),TRUE,FALSE)</f>
        <v>1</v>
      </c>
      <c r="R17" s="44">
        <v>0.31028600000000001</v>
      </c>
      <c r="S17" s="44">
        <v>0.36500300000000002</v>
      </c>
      <c r="T17" s="44">
        <v>0</v>
      </c>
      <c r="U17" s="44">
        <v>459.63400000000001</v>
      </c>
      <c r="V17" s="44">
        <v>280.84199999999998</v>
      </c>
      <c r="W17" s="44">
        <v>1211.67</v>
      </c>
      <c r="X17" s="44">
        <f t="shared" si="9"/>
        <v>1952.5110030000001</v>
      </c>
      <c r="Y17" s="28">
        <f t="shared" si="0"/>
        <v>0.9983220119227405</v>
      </c>
      <c r="Z17" s="28" t="b">
        <f t="shared" si="1"/>
        <v>1</v>
      </c>
      <c r="AA17" s="28" t="b">
        <f t="shared" si="10"/>
        <v>1</v>
      </c>
      <c r="AB17" s="28" t="b">
        <f t="shared" si="11"/>
        <v>1</v>
      </c>
      <c r="AC17" s="28" t="b">
        <f t="shared" si="12"/>
        <v>1</v>
      </c>
      <c r="AD17" s="28" t="b">
        <f t="shared" si="13"/>
        <v>0</v>
      </c>
      <c r="AE17" s="28" t="b">
        <f t="shared" si="14"/>
        <v>1</v>
      </c>
      <c r="AF17" s="21" t="b">
        <f t="shared" si="15"/>
        <v>1</v>
      </c>
      <c r="AG17" s="32">
        <v>3.5551029999999997E-2</v>
      </c>
      <c r="AH17" s="21" t="b">
        <f t="shared" si="16"/>
        <v>0</v>
      </c>
      <c r="AI17" s="21" t="b">
        <v>0</v>
      </c>
      <c r="AJ17" s="21" t="b">
        <f t="shared" si="2"/>
        <v>0</v>
      </c>
      <c r="AK17" s="21" t="b">
        <f t="shared" si="17"/>
        <v>1</v>
      </c>
      <c r="AL17" s="21" t="b">
        <f t="shared" si="18"/>
        <v>0</v>
      </c>
      <c r="AM17" s="21" t="b">
        <f t="shared" si="19"/>
        <v>0</v>
      </c>
      <c r="AN17" s="21" t="b">
        <f t="shared" si="3"/>
        <v>1</v>
      </c>
      <c r="AO17" s="21" t="b">
        <f t="shared" si="20"/>
        <v>0</v>
      </c>
      <c r="AP17" s="21" t="b">
        <f t="shared" si="4"/>
        <v>0</v>
      </c>
      <c r="AQ17" s="21" t="b">
        <f t="shared" si="21"/>
        <v>0</v>
      </c>
      <c r="AR17" s="21" t="b">
        <f t="shared" si="22"/>
        <v>1</v>
      </c>
      <c r="AS17" s="21" t="b">
        <f t="shared" si="5"/>
        <v>0</v>
      </c>
      <c r="AT17" s="21" t="b">
        <f t="shared" si="6"/>
        <v>0</v>
      </c>
      <c r="AU17" s="64" t="b">
        <f t="shared" si="7"/>
        <v>0</v>
      </c>
      <c r="AV17" s="39" t="b">
        <v>0</v>
      </c>
      <c r="AW17" s="37" t="s">
        <v>638</v>
      </c>
      <c r="AX17" s="39" t="b">
        <f t="shared" si="8"/>
        <v>0</v>
      </c>
      <c r="AY17" s="37" t="str">
        <f t="shared" si="23"/>
        <v>FAIBLE</v>
      </c>
      <c r="AZ17" s="55" t="b">
        <v>1</v>
      </c>
      <c r="BA17" s="65" t="s">
        <v>639</v>
      </c>
      <c r="BB17" s="72" t="s">
        <v>645</v>
      </c>
      <c r="BC17" s="83" t="s">
        <v>642</v>
      </c>
      <c r="BD17" s="77" t="b">
        <v>1</v>
      </c>
      <c r="BE17" s="87" t="s">
        <v>669</v>
      </c>
    </row>
    <row r="18" spans="1:57" ht="156" x14ac:dyDescent="0.2">
      <c r="A18" s="14">
        <v>5017</v>
      </c>
      <c r="B18" s="25" t="s">
        <v>520</v>
      </c>
      <c r="C18" s="33" t="s">
        <v>623</v>
      </c>
      <c r="D18" s="34"/>
      <c r="E18" s="34"/>
      <c r="F18" s="34"/>
      <c r="G18" s="34"/>
      <c r="H18" s="16">
        <v>136.01021</v>
      </c>
      <c r="I18" s="15" t="s">
        <v>161</v>
      </c>
      <c r="J18" s="15" t="s">
        <v>503</v>
      </c>
      <c r="K18" s="15" t="s">
        <v>503</v>
      </c>
      <c r="L18" s="15" t="s">
        <v>503</v>
      </c>
      <c r="M18" s="15" t="s">
        <v>507</v>
      </c>
      <c r="N18" s="21" t="s">
        <v>633</v>
      </c>
      <c r="O18" s="21" t="s">
        <v>633</v>
      </c>
      <c r="P18" s="28" t="b">
        <v>1</v>
      </c>
      <c r="Q18" s="21" t="b">
        <f>IF(VLOOKUP(A18,MESU_MESO!A18:Q352,1,0),TRUE,FALSE)</f>
        <v>1</v>
      </c>
      <c r="R18" s="44">
        <v>0.31775900000000001</v>
      </c>
      <c r="S18" s="44">
        <v>8.7470000000000006E-2</v>
      </c>
      <c r="T18" s="44">
        <v>0</v>
      </c>
      <c r="U18" s="44">
        <v>46.732799999999997</v>
      </c>
      <c r="V18" s="44">
        <v>73.251000000000005</v>
      </c>
      <c r="W18" s="44">
        <v>15.4284</v>
      </c>
      <c r="X18" s="44">
        <f t="shared" si="9"/>
        <v>135.49967000000001</v>
      </c>
      <c r="Y18" s="28">
        <f t="shared" si="0"/>
        <v>0.99624631121443019</v>
      </c>
      <c r="Z18" s="28" t="b">
        <f t="shared" si="1"/>
        <v>1</v>
      </c>
      <c r="AA18" s="28" t="b">
        <f t="shared" si="10"/>
        <v>1</v>
      </c>
      <c r="AB18" s="28" t="b">
        <f t="shared" si="11"/>
        <v>1</v>
      </c>
      <c r="AC18" s="28" t="b">
        <f t="shared" si="12"/>
        <v>1</v>
      </c>
      <c r="AD18" s="28" t="b">
        <f t="shared" si="13"/>
        <v>0</v>
      </c>
      <c r="AE18" s="28" t="b">
        <f t="shared" si="14"/>
        <v>1</v>
      </c>
      <c r="AF18" s="21" t="b">
        <f t="shared" si="15"/>
        <v>1</v>
      </c>
      <c r="AG18" s="32">
        <v>0.17911369999999999</v>
      </c>
      <c r="AH18" s="21" t="b">
        <f t="shared" si="16"/>
        <v>1</v>
      </c>
      <c r="AI18" s="21" t="b">
        <v>0</v>
      </c>
      <c r="AJ18" s="21" t="str">
        <f t="shared" si="2"/>
        <v>N.P.</v>
      </c>
      <c r="AK18" s="21" t="b">
        <f t="shared" si="17"/>
        <v>0</v>
      </c>
      <c r="AL18" s="21" t="b">
        <f t="shared" si="18"/>
        <v>0</v>
      </c>
      <c r="AM18" s="21" t="b">
        <f t="shared" si="19"/>
        <v>0</v>
      </c>
      <c r="AN18" s="21" t="b">
        <f t="shared" si="3"/>
        <v>0</v>
      </c>
      <c r="AO18" s="21" t="b">
        <f t="shared" si="20"/>
        <v>1</v>
      </c>
      <c r="AP18" s="21" t="b">
        <f t="shared" si="4"/>
        <v>0</v>
      </c>
      <c r="AQ18" s="21" t="b">
        <f t="shared" si="21"/>
        <v>0</v>
      </c>
      <c r="AR18" s="21" t="b">
        <f t="shared" si="22"/>
        <v>0</v>
      </c>
      <c r="AS18" s="21" t="b">
        <f t="shared" si="5"/>
        <v>0</v>
      </c>
      <c r="AT18" s="21" t="b">
        <f t="shared" si="6"/>
        <v>1</v>
      </c>
      <c r="AU18" s="64" t="b">
        <f t="shared" si="7"/>
        <v>0</v>
      </c>
      <c r="AV18" s="39" t="b">
        <v>1</v>
      </c>
      <c r="AW18" s="37" t="s">
        <v>640</v>
      </c>
      <c r="AX18" s="39" t="b">
        <f t="shared" si="8"/>
        <v>1</v>
      </c>
      <c r="AY18" s="37" t="str">
        <f t="shared" si="23"/>
        <v>MOYEN</v>
      </c>
      <c r="AZ18" s="55" t="b">
        <v>0</v>
      </c>
      <c r="BA18" s="65" t="str">
        <f t="shared" si="24"/>
        <v>MOYEN</v>
      </c>
      <c r="BB18" s="72" t="s">
        <v>645</v>
      </c>
      <c r="BC18" s="83" t="s">
        <v>659</v>
      </c>
      <c r="BD18" s="77" t="b">
        <v>0</v>
      </c>
      <c r="BE18" s="87" t="s">
        <v>670</v>
      </c>
    </row>
    <row r="19" spans="1:57" ht="123.75" x14ac:dyDescent="0.2">
      <c r="A19" s="14">
        <v>5018</v>
      </c>
      <c r="B19" s="25" t="s">
        <v>163</v>
      </c>
      <c r="C19" s="33" t="s">
        <v>623</v>
      </c>
      <c r="D19" s="34"/>
      <c r="E19" s="34"/>
      <c r="F19" s="34"/>
      <c r="G19" s="34"/>
      <c r="H19" s="16">
        <v>721.12005999999894</v>
      </c>
      <c r="I19" s="15" t="s">
        <v>41</v>
      </c>
      <c r="J19" s="15" t="s">
        <v>504</v>
      </c>
      <c r="K19" s="15" t="s">
        <v>503</v>
      </c>
      <c r="L19" s="15" t="s">
        <v>503</v>
      </c>
      <c r="M19" s="15" t="s">
        <v>13</v>
      </c>
      <c r="N19" s="21" t="b">
        <v>1</v>
      </c>
      <c r="O19" s="21" t="b">
        <v>1</v>
      </c>
      <c r="P19" s="28" t="b">
        <v>1</v>
      </c>
      <c r="Q19" s="21" t="b">
        <f>IF(VLOOKUP(A19,MESU_MESO!A19:Q353,1,0),TRUE,FALSE)</f>
        <v>1</v>
      </c>
      <c r="R19" s="44">
        <v>9.1372100000000002E-6</v>
      </c>
      <c r="S19" s="44">
        <v>0</v>
      </c>
      <c r="T19" s="44">
        <v>0</v>
      </c>
      <c r="U19" s="44">
        <v>613.51599999999996</v>
      </c>
      <c r="V19" s="44">
        <v>0</v>
      </c>
      <c r="W19" s="44">
        <v>106.31100000000001</v>
      </c>
      <c r="X19" s="44">
        <f t="shared" si="9"/>
        <v>719.827</v>
      </c>
      <c r="Y19" s="28">
        <f t="shared" si="0"/>
        <v>0.99820687279175269</v>
      </c>
      <c r="Z19" s="28" t="b">
        <f t="shared" si="1"/>
        <v>1</v>
      </c>
      <c r="AA19" s="28" t="b">
        <f t="shared" si="10"/>
        <v>1</v>
      </c>
      <c r="AB19" s="28" t="b">
        <f t="shared" si="11"/>
        <v>1</v>
      </c>
      <c r="AC19" s="28" t="b">
        <f t="shared" si="12"/>
        <v>1</v>
      </c>
      <c r="AD19" s="28" t="b">
        <f t="shared" si="13"/>
        <v>0</v>
      </c>
      <c r="AE19" s="28" t="b">
        <f t="shared" si="14"/>
        <v>1</v>
      </c>
      <c r="AF19" s="21" t="b">
        <f t="shared" si="15"/>
        <v>1</v>
      </c>
      <c r="AG19" s="32">
        <v>3.9044210000000003E-2</v>
      </c>
      <c r="AH19" s="21" t="b">
        <f t="shared" si="16"/>
        <v>0</v>
      </c>
      <c r="AI19" s="21" t="b">
        <v>1</v>
      </c>
      <c r="AJ19" s="21" t="b">
        <f t="shared" si="2"/>
        <v>1</v>
      </c>
      <c r="AK19" s="21" t="b">
        <f t="shared" si="17"/>
        <v>0</v>
      </c>
      <c r="AL19" s="21" t="b">
        <f t="shared" si="18"/>
        <v>0</v>
      </c>
      <c r="AM19" s="21" t="b">
        <f t="shared" si="19"/>
        <v>0</v>
      </c>
      <c r="AN19" s="21" t="b">
        <f t="shared" si="3"/>
        <v>0</v>
      </c>
      <c r="AO19" s="21" t="b">
        <f t="shared" si="20"/>
        <v>1</v>
      </c>
      <c r="AP19" s="21" t="b">
        <f t="shared" si="4"/>
        <v>0</v>
      </c>
      <c r="AQ19" s="21" t="b">
        <f t="shared" si="21"/>
        <v>0</v>
      </c>
      <c r="AR19" s="21" t="b">
        <f t="shared" si="22"/>
        <v>0</v>
      </c>
      <c r="AS19" s="21" t="b">
        <f t="shared" si="5"/>
        <v>0</v>
      </c>
      <c r="AT19" s="21" t="b">
        <f t="shared" si="6"/>
        <v>1</v>
      </c>
      <c r="AU19" s="64" t="b">
        <f t="shared" si="7"/>
        <v>0</v>
      </c>
      <c r="AV19" s="39" t="b">
        <v>1</v>
      </c>
      <c r="AW19" s="37" t="s">
        <v>640</v>
      </c>
      <c r="AX19" s="39" t="b">
        <f t="shared" si="8"/>
        <v>1</v>
      </c>
      <c r="AY19" s="37" t="str">
        <f t="shared" si="23"/>
        <v>MOYEN</v>
      </c>
      <c r="AZ19" s="55" t="b">
        <v>0</v>
      </c>
      <c r="BA19" s="65" t="str">
        <f t="shared" si="24"/>
        <v>MOYEN</v>
      </c>
      <c r="BB19" s="72" t="s">
        <v>645</v>
      </c>
      <c r="BC19" s="83" t="s">
        <v>643</v>
      </c>
      <c r="BD19" s="77" t="b">
        <v>0</v>
      </c>
      <c r="BE19" s="87" t="s">
        <v>671</v>
      </c>
    </row>
    <row r="20" spans="1:57" ht="45" x14ac:dyDescent="0.2">
      <c r="A20" s="14">
        <v>5019</v>
      </c>
      <c r="B20" s="25" t="s">
        <v>521</v>
      </c>
      <c r="C20" s="33" t="s">
        <v>184</v>
      </c>
      <c r="D20" s="34"/>
      <c r="E20" s="34"/>
      <c r="F20" s="34"/>
      <c r="G20" s="34"/>
      <c r="H20" s="16">
        <v>514.35546999999895</v>
      </c>
      <c r="I20" s="15" t="s">
        <v>161</v>
      </c>
      <c r="J20" s="15" t="s">
        <v>503</v>
      </c>
      <c r="K20" s="15" t="s">
        <v>503</v>
      </c>
      <c r="L20" s="15" t="s">
        <v>503</v>
      </c>
      <c r="M20" s="15" t="s">
        <v>507</v>
      </c>
      <c r="N20" s="21" t="b">
        <v>0</v>
      </c>
      <c r="O20" s="21" t="b">
        <v>0</v>
      </c>
      <c r="P20" s="28" t="b">
        <v>1</v>
      </c>
      <c r="Q20" s="21" t="b">
        <f>IF(VLOOKUP(A20,MESU_MESO!A20:Q354,1,0),TRUE,FALSE)</f>
        <v>1</v>
      </c>
      <c r="R20" s="44">
        <v>360.5</v>
      </c>
      <c r="S20" s="44">
        <v>0.10248</v>
      </c>
      <c r="T20" s="44">
        <v>0</v>
      </c>
      <c r="U20" s="44">
        <v>142.774</v>
      </c>
      <c r="V20" s="44">
        <v>10.8032</v>
      </c>
      <c r="W20" s="44">
        <v>0</v>
      </c>
      <c r="X20" s="44">
        <f t="shared" si="9"/>
        <v>153.67968000000002</v>
      </c>
      <c r="Y20" s="28">
        <f t="shared" si="0"/>
        <v>0.29878107449698227</v>
      </c>
      <c r="Z20" s="28" t="b">
        <f t="shared" si="1"/>
        <v>1</v>
      </c>
      <c r="AA20" s="28" t="b">
        <f t="shared" si="10"/>
        <v>1</v>
      </c>
      <c r="AB20" s="28" t="b">
        <f t="shared" si="11"/>
        <v>1</v>
      </c>
      <c r="AC20" s="28" t="b">
        <f t="shared" si="12"/>
        <v>1</v>
      </c>
      <c r="AD20" s="28" t="b">
        <f t="shared" si="13"/>
        <v>0</v>
      </c>
      <c r="AE20" s="28" t="b">
        <f t="shared" si="14"/>
        <v>1</v>
      </c>
      <c r="AF20" s="21" t="b">
        <f t="shared" si="15"/>
        <v>1</v>
      </c>
      <c r="AG20" s="32">
        <v>0.21843870000000001</v>
      </c>
      <c r="AH20" s="21" t="b">
        <f t="shared" si="16"/>
        <v>1</v>
      </c>
      <c r="AI20" s="21" t="b">
        <v>0</v>
      </c>
      <c r="AJ20" s="21" t="b">
        <f t="shared" si="2"/>
        <v>0</v>
      </c>
      <c r="AK20" s="21" t="b">
        <f t="shared" si="17"/>
        <v>0</v>
      </c>
      <c r="AL20" s="21" t="b">
        <f t="shared" si="18"/>
        <v>0</v>
      </c>
      <c r="AM20" s="21" t="b">
        <f t="shared" si="19"/>
        <v>0</v>
      </c>
      <c r="AN20" s="21" t="b">
        <f t="shared" si="3"/>
        <v>0</v>
      </c>
      <c r="AO20" s="21" t="b">
        <f t="shared" si="20"/>
        <v>1</v>
      </c>
      <c r="AP20" s="21" t="b">
        <f t="shared" si="4"/>
        <v>0</v>
      </c>
      <c r="AQ20" s="21" t="b">
        <f t="shared" si="21"/>
        <v>0</v>
      </c>
      <c r="AR20" s="21" t="b">
        <f t="shared" si="22"/>
        <v>0</v>
      </c>
      <c r="AS20" s="21" t="b">
        <f t="shared" si="5"/>
        <v>0</v>
      </c>
      <c r="AT20" s="21" t="b">
        <f t="shared" si="6"/>
        <v>1</v>
      </c>
      <c r="AU20" s="64" t="b">
        <f t="shared" si="7"/>
        <v>0</v>
      </c>
      <c r="AV20" s="39" t="b">
        <v>0</v>
      </c>
      <c r="AW20" s="37" t="s">
        <v>640</v>
      </c>
      <c r="AX20" s="39" t="b">
        <f t="shared" si="8"/>
        <v>1</v>
      </c>
      <c r="AY20" s="37" t="str">
        <f t="shared" si="23"/>
        <v>MOYEN</v>
      </c>
      <c r="AZ20" s="55" t="b">
        <v>0</v>
      </c>
      <c r="BA20" s="65" t="str">
        <f t="shared" si="24"/>
        <v>MOYEN</v>
      </c>
      <c r="BB20" s="72" t="s">
        <v>647</v>
      </c>
      <c r="BC20" s="83" t="s">
        <v>653</v>
      </c>
      <c r="BD20" s="77" t="b">
        <v>0</v>
      </c>
      <c r="BE20" s="87"/>
    </row>
    <row r="21" spans="1:57" ht="45" x14ac:dyDescent="0.2">
      <c r="A21" s="14">
        <v>5020</v>
      </c>
      <c r="B21" s="25" t="s">
        <v>522</v>
      </c>
      <c r="C21" s="33" t="s">
        <v>184</v>
      </c>
      <c r="D21" s="34"/>
      <c r="E21" s="34"/>
      <c r="F21" s="34"/>
      <c r="G21" s="34"/>
      <c r="H21" s="16">
        <v>1479.3263999999899</v>
      </c>
      <c r="I21" s="15" t="s">
        <v>161</v>
      </c>
      <c r="J21" s="15" t="s">
        <v>503</v>
      </c>
      <c r="K21" s="15" t="s">
        <v>503</v>
      </c>
      <c r="L21" s="15" t="s">
        <v>503</v>
      </c>
      <c r="M21" s="15" t="s">
        <v>507</v>
      </c>
      <c r="N21" s="21" t="b">
        <v>0</v>
      </c>
      <c r="O21" s="21" t="b">
        <v>0</v>
      </c>
      <c r="P21" s="28" t="b">
        <v>1</v>
      </c>
      <c r="Q21" s="21" t="b">
        <f>IF(VLOOKUP(A21,MESU_MESO!A21:Q355,1,0),TRUE,FALSE)</f>
        <v>1</v>
      </c>
      <c r="R21" s="44">
        <v>276.43900000000002</v>
      </c>
      <c r="S21" s="44">
        <v>72.344399999999993</v>
      </c>
      <c r="T21" s="44">
        <v>0</v>
      </c>
      <c r="U21" s="44">
        <v>129.691</v>
      </c>
      <c r="V21" s="44">
        <v>1001.28</v>
      </c>
      <c r="W21" s="44">
        <v>5.5674800000000003E-4</v>
      </c>
      <c r="X21" s="44">
        <f t="shared" si="9"/>
        <v>1203.315956748</v>
      </c>
      <c r="Y21" s="28">
        <f t="shared" si="0"/>
        <v>0.81342153884903845</v>
      </c>
      <c r="Z21" s="28" t="b">
        <f t="shared" si="1"/>
        <v>1</v>
      </c>
      <c r="AA21" s="28" t="b">
        <f t="shared" si="10"/>
        <v>1</v>
      </c>
      <c r="AB21" s="28" t="b">
        <f t="shared" si="11"/>
        <v>1</v>
      </c>
      <c r="AC21" s="28" t="b">
        <f t="shared" si="12"/>
        <v>1</v>
      </c>
      <c r="AD21" s="28" t="b">
        <f t="shared" si="13"/>
        <v>0</v>
      </c>
      <c r="AE21" s="28" t="b">
        <f t="shared" si="14"/>
        <v>1</v>
      </c>
      <c r="AF21" s="21" t="b">
        <f t="shared" si="15"/>
        <v>1</v>
      </c>
      <c r="AG21" s="32">
        <v>0.1607199</v>
      </c>
      <c r="AH21" s="21" t="b">
        <f t="shared" si="16"/>
        <v>1</v>
      </c>
      <c r="AI21" s="21" t="b">
        <v>0</v>
      </c>
      <c r="AJ21" s="21" t="b">
        <f t="shared" si="2"/>
        <v>0</v>
      </c>
      <c r="AK21" s="21" t="b">
        <f t="shared" si="17"/>
        <v>0</v>
      </c>
      <c r="AL21" s="21" t="b">
        <f t="shared" si="18"/>
        <v>0</v>
      </c>
      <c r="AM21" s="21" t="b">
        <f t="shared" si="19"/>
        <v>0</v>
      </c>
      <c r="AN21" s="21" t="b">
        <f t="shared" si="3"/>
        <v>0</v>
      </c>
      <c r="AO21" s="21" t="b">
        <f t="shared" si="20"/>
        <v>1</v>
      </c>
      <c r="AP21" s="21" t="b">
        <f t="shared" si="4"/>
        <v>0</v>
      </c>
      <c r="AQ21" s="21" t="b">
        <f t="shared" si="21"/>
        <v>0</v>
      </c>
      <c r="AR21" s="21" t="b">
        <f t="shared" si="22"/>
        <v>0</v>
      </c>
      <c r="AS21" s="21" t="b">
        <f t="shared" si="5"/>
        <v>0</v>
      </c>
      <c r="AT21" s="21" t="b">
        <f t="shared" si="6"/>
        <v>1</v>
      </c>
      <c r="AU21" s="64" t="b">
        <f t="shared" si="7"/>
        <v>0</v>
      </c>
      <c r="AV21" s="39" t="b">
        <v>1</v>
      </c>
      <c r="AW21" s="37" t="s">
        <v>638</v>
      </c>
      <c r="AX21" s="39" t="b">
        <f t="shared" si="8"/>
        <v>1</v>
      </c>
      <c r="AY21" s="37" t="str">
        <f t="shared" si="23"/>
        <v>MOYEN</v>
      </c>
      <c r="AZ21" s="55" t="b">
        <v>1</v>
      </c>
      <c r="BA21" s="65" t="str">
        <f t="shared" si="24"/>
        <v>MOYEN</v>
      </c>
      <c r="BB21" s="72" t="s">
        <v>647</v>
      </c>
      <c r="BC21" s="83" t="s">
        <v>660</v>
      </c>
      <c r="BD21" s="77" t="b">
        <v>0</v>
      </c>
      <c r="BE21" s="87" t="s">
        <v>672</v>
      </c>
    </row>
    <row r="22" spans="1:57" x14ac:dyDescent="0.2">
      <c r="A22" s="14">
        <v>5021</v>
      </c>
      <c r="B22" s="25" t="s">
        <v>523</v>
      </c>
      <c r="C22" s="33" t="s">
        <v>624</v>
      </c>
      <c r="D22" s="34"/>
      <c r="E22" s="34"/>
      <c r="F22" s="34"/>
      <c r="G22" s="34"/>
      <c r="H22" s="16">
        <v>666.16918999999905</v>
      </c>
      <c r="I22" s="15" t="s">
        <v>41</v>
      </c>
      <c r="J22" s="15" t="s">
        <v>503</v>
      </c>
      <c r="K22" s="15" t="s">
        <v>503</v>
      </c>
      <c r="L22" s="15" t="s">
        <v>503</v>
      </c>
      <c r="M22" s="15" t="s">
        <v>507</v>
      </c>
      <c r="N22" s="21" t="b">
        <v>0</v>
      </c>
      <c r="O22" s="21" t="b">
        <v>0</v>
      </c>
      <c r="P22" s="28" t="b">
        <v>1</v>
      </c>
      <c r="Q22" s="21" t="b">
        <v>0</v>
      </c>
      <c r="R22" s="44">
        <v>0</v>
      </c>
      <c r="S22" s="44">
        <v>326.79899999999998</v>
      </c>
      <c r="T22" s="44">
        <v>0</v>
      </c>
      <c r="U22" s="44">
        <v>15.3279</v>
      </c>
      <c r="V22" s="44">
        <v>322.73599999999999</v>
      </c>
      <c r="W22" s="44">
        <v>0</v>
      </c>
      <c r="X22" s="44">
        <f t="shared" si="9"/>
        <v>664.86289999999997</v>
      </c>
      <c r="Y22" s="28">
        <f t="shared" si="0"/>
        <v>0.99803910174831245</v>
      </c>
      <c r="Z22" s="28" t="b">
        <f t="shared" si="1"/>
        <v>1</v>
      </c>
      <c r="AA22" s="28" t="b">
        <f t="shared" si="10"/>
        <v>1</v>
      </c>
      <c r="AB22" s="28" t="b">
        <f t="shared" si="11"/>
        <v>1</v>
      </c>
      <c r="AC22" s="28" t="b">
        <f t="shared" si="12"/>
        <v>1</v>
      </c>
      <c r="AD22" s="28" t="b">
        <f t="shared" si="13"/>
        <v>0</v>
      </c>
      <c r="AE22" s="28" t="b">
        <f t="shared" si="14"/>
        <v>1</v>
      </c>
      <c r="AF22" s="21" t="b">
        <f t="shared" si="15"/>
        <v>0</v>
      </c>
      <c r="AG22" s="32">
        <v>9.2025499999999996E-2</v>
      </c>
      <c r="AH22" s="21" t="b">
        <f t="shared" si="16"/>
        <v>0</v>
      </c>
      <c r="AI22" s="21" t="b">
        <v>0</v>
      </c>
      <c r="AJ22" s="21" t="b">
        <f t="shared" si="2"/>
        <v>0</v>
      </c>
      <c r="AK22" s="21" t="b">
        <f t="shared" si="17"/>
        <v>1</v>
      </c>
      <c r="AL22" s="21" t="b">
        <f t="shared" si="18"/>
        <v>0</v>
      </c>
      <c r="AM22" s="21" t="b">
        <f t="shared" si="19"/>
        <v>0</v>
      </c>
      <c r="AN22" s="21" t="b">
        <f t="shared" si="3"/>
        <v>0</v>
      </c>
      <c r="AO22" s="21" t="b">
        <f t="shared" si="20"/>
        <v>0</v>
      </c>
      <c r="AP22" s="21" t="str">
        <f t="shared" si="4"/>
        <v>N.P.</v>
      </c>
      <c r="AQ22" s="21" t="str">
        <f t="shared" si="21"/>
        <v>N.P.</v>
      </c>
      <c r="AR22" s="21" t="str">
        <f t="shared" si="22"/>
        <v>N.P.</v>
      </c>
      <c r="AS22" s="21" t="str">
        <f t="shared" si="5"/>
        <v>N.P.</v>
      </c>
      <c r="AT22" s="21" t="str">
        <f t="shared" si="6"/>
        <v>N.CP.</v>
      </c>
      <c r="AU22" s="64" t="str">
        <f t="shared" si="7"/>
        <v>N.CP.</v>
      </c>
      <c r="AV22" s="39" t="s">
        <v>633</v>
      </c>
      <c r="AW22" s="37" t="s">
        <v>633</v>
      </c>
      <c r="AX22" s="39" t="str">
        <f t="shared" si="8"/>
        <v>N.P.</v>
      </c>
      <c r="AY22" s="37" t="str">
        <f t="shared" si="23"/>
        <v>N.P.</v>
      </c>
      <c r="AZ22" s="55" t="s">
        <v>633</v>
      </c>
      <c r="BA22" s="65" t="str">
        <f t="shared" si="24"/>
        <v>N.P.</v>
      </c>
      <c r="BB22" s="72" t="s">
        <v>647</v>
      </c>
      <c r="BC22" s="82">
        <v>0</v>
      </c>
      <c r="BD22" s="77" t="s">
        <v>633</v>
      </c>
      <c r="BE22" s="87"/>
    </row>
    <row r="23" spans="1:57" x14ac:dyDescent="0.2">
      <c r="A23" s="14">
        <v>5022</v>
      </c>
      <c r="B23" s="25" t="s">
        <v>524</v>
      </c>
      <c r="C23" s="33" t="s">
        <v>624</v>
      </c>
      <c r="D23" s="34"/>
      <c r="E23" s="34"/>
      <c r="F23" s="34"/>
      <c r="G23" s="34"/>
      <c r="H23" s="16">
        <v>255.320449999999</v>
      </c>
      <c r="I23" s="15" t="s">
        <v>161</v>
      </c>
      <c r="J23" s="15" t="s">
        <v>503</v>
      </c>
      <c r="K23" s="15" t="s">
        <v>503</v>
      </c>
      <c r="L23" s="15" t="s">
        <v>503</v>
      </c>
      <c r="M23" s="15" t="s">
        <v>507</v>
      </c>
      <c r="N23" s="21" t="b">
        <v>0</v>
      </c>
      <c r="O23" s="21" t="b">
        <v>0</v>
      </c>
      <c r="P23" s="28" t="b">
        <v>1</v>
      </c>
      <c r="Q23" s="21" t="b">
        <v>0</v>
      </c>
      <c r="R23" s="44">
        <v>3.0355199999999999E-2</v>
      </c>
      <c r="S23" s="44">
        <v>4.6731599999999998E-2</v>
      </c>
      <c r="T23" s="44">
        <v>5.8655799999999996</v>
      </c>
      <c r="U23" s="44">
        <v>20.9145</v>
      </c>
      <c r="V23" s="44">
        <v>32.539900000000003</v>
      </c>
      <c r="W23" s="44">
        <v>196.75800000000001</v>
      </c>
      <c r="X23" s="44">
        <f t="shared" si="9"/>
        <v>256.12471160000001</v>
      </c>
      <c r="Y23" s="28">
        <f t="shared" si="0"/>
        <v>1.0031500085480853</v>
      </c>
      <c r="Z23" s="28" t="b">
        <f t="shared" si="1"/>
        <v>1</v>
      </c>
      <c r="AA23" s="28" t="b">
        <f t="shared" si="10"/>
        <v>1</v>
      </c>
      <c r="AB23" s="28" t="b">
        <f t="shared" si="11"/>
        <v>1</v>
      </c>
      <c r="AC23" s="28" t="b">
        <f t="shared" si="12"/>
        <v>1</v>
      </c>
      <c r="AD23" s="28" t="b">
        <f t="shared" si="13"/>
        <v>0</v>
      </c>
      <c r="AE23" s="28" t="b">
        <f t="shared" si="14"/>
        <v>1</v>
      </c>
      <c r="AF23" s="21" t="b">
        <f t="shared" si="15"/>
        <v>0</v>
      </c>
      <c r="AG23" s="32">
        <v>9.1842300000000002E-2</v>
      </c>
      <c r="AH23" s="21" t="b">
        <f t="shared" si="16"/>
        <v>0</v>
      </c>
      <c r="AI23" s="21" t="b">
        <v>0</v>
      </c>
      <c r="AJ23" s="21" t="b">
        <f t="shared" si="2"/>
        <v>0</v>
      </c>
      <c r="AK23" s="21" t="b">
        <f t="shared" si="17"/>
        <v>1</v>
      </c>
      <c r="AL23" s="21" t="b">
        <f t="shared" si="18"/>
        <v>0</v>
      </c>
      <c r="AM23" s="21" t="b">
        <f t="shared" si="19"/>
        <v>0</v>
      </c>
      <c r="AN23" s="21" t="b">
        <f t="shared" si="3"/>
        <v>0</v>
      </c>
      <c r="AO23" s="21" t="b">
        <f t="shared" si="20"/>
        <v>0</v>
      </c>
      <c r="AP23" s="21" t="str">
        <f t="shared" si="4"/>
        <v>N.P.</v>
      </c>
      <c r="AQ23" s="21" t="str">
        <f t="shared" si="21"/>
        <v>N.P.</v>
      </c>
      <c r="AR23" s="21" t="str">
        <f t="shared" si="22"/>
        <v>N.P.</v>
      </c>
      <c r="AS23" s="21" t="str">
        <f t="shared" si="5"/>
        <v>N.P.</v>
      </c>
      <c r="AT23" s="21" t="str">
        <f t="shared" si="6"/>
        <v>N.CP.</v>
      </c>
      <c r="AU23" s="64" t="str">
        <f t="shared" si="7"/>
        <v>N.CP.</v>
      </c>
      <c r="AV23" s="39" t="s">
        <v>633</v>
      </c>
      <c r="AW23" s="37" t="s">
        <v>633</v>
      </c>
      <c r="AX23" s="39" t="str">
        <f t="shared" si="8"/>
        <v>N.P.</v>
      </c>
      <c r="AY23" s="37" t="str">
        <f t="shared" si="23"/>
        <v>N.P.</v>
      </c>
      <c r="AZ23" s="55" t="s">
        <v>633</v>
      </c>
      <c r="BA23" s="65" t="str">
        <f t="shared" si="24"/>
        <v>N.P.</v>
      </c>
      <c r="BB23" s="72" t="s">
        <v>647</v>
      </c>
      <c r="BC23" s="82">
        <v>0</v>
      </c>
      <c r="BD23" s="77" t="s">
        <v>633</v>
      </c>
      <c r="BE23" s="87"/>
    </row>
    <row r="24" spans="1:57" ht="24" x14ac:dyDescent="0.2">
      <c r="A24" s="14">
        <v>5023</v>
      </c>
      <c r="B24" s="25" t="s">
        <v>192</v>
      </c>
      <c r="C24" s="33" t="s">
        <v>75</v>
      </c>
      <c r="D24" s="34"/>
      <c r="E24" s="34"/>
      <c r="F24" s="34"/>
      <c r="G24" s="34"/>
      <c r="H24" s="16">
        <v>334.43628000000001</v>
      </c>
      <c r="I24" s="15" t="s">
        <v>161</v>
      </c>
      <c r="J24" s="15" t="s">
        <v>503</v>
      </c>
      <c r="K24" s="15" t="s">
        <v>503</v>
      </c>
      <c r="L24" s="15" t="s">
        <v>503</v>
      </c>
      <c r="M24" s="15" t="s">
        <v>507</v>
      </c>
      <c r="N24" s="21" t="b">
        <v>0</v>
      </c>
      <c r="O24" s="21" t="b">
        <v>0</v>
      </c>
      <c r="P24" s="28" t="b">
        <v>1</v>
      </c>
      <c r="Q24" s="21" t="b">
        <f>IF(VLOOKUP(A24,MESU_MESO!A24:Q358,1,0),TRUE,FALSE)</f>
        <v>1</v>
      </c>
      <c r="R24" s="44">
        <v>31.1935</v>
      </c>
      <c r="S24" s="44">
        <v>0</v>
      </c>
      <c r="T24" s="44">
        <v>0.17108699999999999</v>
      </c>
      <c r="U24" s="44">
        <v>306.57299999999998</v>
      </c>
      <c r="V24" s="44">
        <v>0</v>
      </c>
      <c r="W24" s="44">
        <v>3.1464300000000001</v>
      </c>
      <c r="X24" s="44">
        <f t="shared" si="9"/>
        <v>309.89051699999999</v>
      </c>
      <c r="Y24" s="28">
        <f t="shared" si="0"/>
        <v>0.92660556145403838</v>
      </c>
      <c r="Z24" s="28" t="b">
        <f t="shared" si="1"/>
        <v>1</v>
      </c>
      <c r="AA24" s="28" t="b">
        <f t="shared" si="10"/>
        <v>1</v>
      </c>
      <c r="AB24" s="28" t="b">
        <f t="shared" si="11"/>
        <v>1</v>
      </c>
      <c r="AC24" s="28" t="b">
        <f t="shared" si="12"/>
        <v>1</v>
      </c>
      <c r="AD24" s="28" t="b">
        <f t="shared" si="13"/>
        <v>0</v>
      </c>
      <c r="AE24" s="28" t="b">
        <f t="shared" si="14"/>
        <v>1</v>
      </c>
      <c r="AF24" s="21" t="b">
        <f t="shared" si="15"/>
        <v>1</v>
      </c>
      <c r="AG24" s="32">
        <v>0.10292279999999999</v>
      </c>
      <c r="AH24" s="21" t="b">
        <f t="shared" si="16"/>
        <v>1</v>
      </c>
      <c r="AI24" s="21" t="b">
        <v>1</v>
      </c>
      <c r="AJ24" s="21" t="b">
        <f t="shared" si="2"/>
        <v>0</v>
      </c>
      <c r="AK24" s="21" t="b">
        <f t="shared" si="17"/>
        <v>0</v>
      </c>
      <c r="AL24" s="21" t="b">
        <f t="shared" si="18"/>
        <v>0</v>
      </c>
      <c r="AM24" s="21" t="b">
        <f t="shared" si="19"/>
        <v>0</v>
      </c>
      <c r="AN24" s="21" t="b">
        <f t="shared" si="3"/>
        <v>0</v>
      </c>
      <c r="AO24" s="21" t="b">
        <f t="shared" si="20"/>
        <v>1</v>
      </c>
      <c r="AP24" s="21" t="b">
        <f t="shared" si="4"/>
        <v>0</v>
      </c>
      <c r="AQ24" s="21" t="b">
        <f t="shared" si="21"/>
        <v>0</v>
      </c>
      <c r="AR24" s="21" t="b">
        <f t="shared" si="22"/>
        <v>0</v>
      </c>
      <c r="AS24" s="21" t="b">
        <f t="shared" si="5"/>
        <v>1</v>
      </c>
      <c r="AT24" s="21" t="b">
        <f t="shared" si="6"/>
        <v>1</v>
      </c>
      <c r="AU24" s="64" t="b">
        <f t="shared" si="7"/>
        <v>0</v>
      </c>
      <c r="AV24" s="39" t="b">
        <v>0</v>
      </c>
      <c r="AW24" s="37" t="s">
        <v>640</v>
      </c>
      <c r="AX24" s="39" t="b">
        <f t="shared" si="8"/>
        <v>1</v>
      </c>
      <c r="AY24" s="37" t="str">
        <f t="shared" si="23"/>
        <v>FORT</v>
      </c>
      <c r="AZ24" s="55" t="b">
        <v>1</v>
      </c>
      <c r="BA24" s="65" t="str">
        <f t="shared" si="24"/>
        <v>FORT</v>
      </c>
      <c r="BB24" s="72" t="s">
        <v>650</v>
      </c>
      <c r="BC24" s="82">
        <v>0</v>
      </c>
      <c r="BD24" s="74" t="s">
        <v>658</v>
      </c>
      <c r="BE24" s="87" t="s">
        <v>673</v>
      </c>
    </row>
    <row r="25" spans="1:57" x14ac:dyDescent="0.2">
      <c r="A25" s="14">
        <v>5024</v>
      </c>
      <c r="B25" s="25" t="s">
        <v>193</v>
      </c>
      <c r="C25" s="33" t="s">
        <v>72</v>
      </c>
      <c r="D25" s="34"/>
      <c r="E25" s="34"/>
      <c r="F25" s="34"/>
      <c r="G25" s="34"/>
      <c r="H25" s="16">
        <v>701.44470000000001</v>
      </c>
      <c r="I25" s="15" t="s">
        <v>161</v>
      </c>
      <c r="J25" s="15" t="s">
        <v>503</v>
      </c>
      <c r="K25" s="15" t="s">
        <v>503</v>
      </c>
      <c r="L25" s="15" t="s">
        <v>503</v>
      </c>
      <c r="M25" s="15" t="s">
        <v>507</v>
      </c>
      <c r="N25" s="21" t="b">
        <v>0</v>
      </c>
      <c r="O25" s="21" t="b">
        <v>0</v>
      </c>
      <c r="P25" s="28" t="b">
        <v>1</v>
      </c>
      <c r="Q25" s="21" t="b">
        <f>IF(VLOOKUP(A25,MESU_MESO!A25:Q359,1,0),TRUE,FALSE)</f>
        <v>1</v>
      </c>
      <c r="R25" s="44">
        <v>494.59399999999999</v>
      </c>
      <c r="S25" s="44">
        <v>4.79481E-2</v>
      </c>
      <c r="T25" s="44">
        <v>0</v>
      </c>
      <c r="U25" s="44">
        <v>205.518</v>
      </c>
      <c r="V25" s="44">
        <v>2.0607199999999999E-4</v>
      </c>
      <c r="W25" s="44">
        <v>0</v>
      </c>
      <c r="X25" s="44">
        <f t="shared" si="9"/>
        <v>205.56615417200001</v>
      </c>
      <c r="Y25" s="28">
        <f t="shared" si="0"/>
        <v>0.29306109829042831</v>
      </c>
      <c r="Z25" s="28" t="b">
        <f t="shared" si="1"/>
        <v>1</v>
      </c>
      <c r="AA25" s="28" t="b">
        <f t="shared" si="10"/>
        <v>1</v>
      </c>
      <c r="AB25" s="28" t="b">
        <f t="shared" si="11"/>
        <v>1</v>
      </c>
      <c r="AC25" s="28" t="b">
        <f t="shared" si="12"/>
        <v>1</v>
      </c>
      <c r="AD25" s="28" t="b">
        <f t="shared" si="13"/>
        <v>0</v>
      </c>
      <c r="AE25" s="28" t="b">
        <f t="shared" si="14"/>
        <v>1</v>
      </c>
      <c r="AF25" s="21" t="b">
        <f t="shared" si="15"/>
        <v>1</v>
      </c>
      <c r="AG25" s="32">
        <v>5.6262340000000001E-2</v>
      </c>
      <c r="AH25" s="21" t="b">
        <f t="shared" si="16"/>
        <v>0</v>
      </c>
      <c r="AI25" s="21" t="b">
        <v>0</v>
      </c>
      <c r="AJ25" s="21" t="b">
        <f t="shared" si="2"/>
        <v>0</v>
      </c>
      <c r="AK25" s="21" t="b">
        <f t="shared" si="17"/>
        <v>1</v>
      </c>
      <c r="AL25" s="21" t="b">
        <f t="shared" si="18"/>
        <v>0</v>
      </c>
      <c r="AM25" s="21" t="b">
        <f t="shared" si="19"/>
        <v>0</v>
      </c>
      <c r="AN25" s="21" t="b">
        <f t="shared" si="3"/>
        <v>1</v>
      </c>
      <c r="AO25" s="21" t="b">
        <f t="shared" si="20"/>
        <v>0</v>
      </c>
      <c r="AP25" s="21" t="b">
        <f t="shared" si="4"/>
        <v>0</v>
      </c>
      <c r="AQ25" s="21" t="b">
        <f t="shared" si="21"/>
        <v>0</v>
      </c>
      <c r="AR25" s="21" t="b">
        <f t="shared" si="22"/>
        <v>1</v>
      </c>
      <c r="AS25" s="21" t="b">
        <f t="shared" si="5"/>
        <v>0</v>
      </c>
      <c r="AT25" s="21" t="b">
        <f t="shared" si="6"/>
        <v>0</v>
      </c>
      <c r="AU25" s="64" t="b">
        <f t="shared" si="7"/>
        <v>0</v>
      </c>
      <c r="AV25" s="39" t="b">
        <v>0</v>
      </c>
      <c r="AW25" s="37" t="s">
        <v>640</v>
      </c>
      <c r="AX25" s="39" t="b">
        <f t="shared" si="8"/>
        <v>0</v>
      </c>
      <c r="AY25" s="37" t="str">
        <f t="shared" si="23"/>
        <v>FAIBLE</v>
      </c>
      <c r="AZ25" s="55" t="b">
        <v>0</v>
      </c>
      <c r="BA25" s="65" t="str">
        <f t="shared" si="24"/>
        <v>FAIBLE</v>
      </c>
      <c r="BB25" s="72" t="s">
        <v>650</v>
      </c>
      <c r="BC25" s="84"/>
      <c r="BD25" s="77" t="b">
        <v>0</v>
      </c>
      <c r="BE25" s="87"/>
    </row>
    <row r="26" spans="1:57" ht="33.75" x14ac:dyDescent="0.2">
      <c r="A26" s="14">
        <v>5025</v>
      </c>
      <c r="B26" s="25" t="s">
        <v>525</v>
      </c>
      <c r="C26" s="33" t="s">
        <v>72</v>
      </c>
      <c r="D26" s="34"/>
      <c r="E26" s="34"/>
      <c r="F26" s="34"/>
      <c r="G26" s="34"/>
      <c r="H26" s="16">
        <v>438.50673999999901</v>
      </c>
      <c r="I26" s="15" t="s">
        <v>161</v>
      </c>
      <c r="J26" s="15" t="s">
        <v>503</v>
      </c>
      <c r="K26" s="15" t="s">
        <v>503</v>
      </c>
      <c r="L26" s="15" t="s">
        <v>503</v>
      </c>
      <c r="M26" s="15" t="s">
        <v>507</v>
      </c>
      <c r="N26" s="21" t="b">
        <v>0</v>
      </c>
      <c r="O26" s="21" t="b">
        <v>0</v>
      </c>
      <c r="P26" s="28" t="b">
        <v>1</v>
      </c>
      <c r="Q26" s="21" t="b">
        <f>IF(VLOOKUP(A26,MESU_MESO!A26:Q360,1,0),TRUE,FALSE)</f>
        <v>1</v>
      </c>
      <c r="R26" s="44">
        <v>127.77</v>
      </c>
      <c r="S26" s="44">
        <v>186.2</v>
      </c>
      <c r="T26" s="44">
        <v>3.1452499999999999</v>
      </c>
      <c r="U26" s="44">
        <v>95.884799999999998</v>
      </c>
      <c r="V26" s="44">
        <v>19.642700000000001</v>
      </c>
      <c r="W26" s="44">
        <v>5.0370900000000001</v>
      </c>
      <c r="X26" s="44">
        <f t="shared" si="9"/>
        <v>309.90983999999997</v>
      </c>
      <c r="Y26" s="28">
        <f t="shared" si="0"/>
        <v>0.70673905719214414</v>
      </c>
      <c r="Z26" s="28" t="b">
        <f t="shared" si="1"/>
        <v>1</v>
      </c>
      <c r="AA26" s="28" t="b">
        <f t="shared" si="10"/>
        <v>1</v>
      </c>
      <c r="AB26" s="28" t="b">
        <f t="shared" si="11"/>
        <v>1</v>
      </c>
      <c r="AC26" s="28" t="b">
        <f t="shared" si="12"/>
        <v>1</v>
      </c>
      <c r="AD26" s="28" t="b">
        <f t="shared" si="13"/>
        <v>0</v>
      </c>
      <c r="AE26" s="28" t="b">
        <f t="shared" si="14"/>
        <v>1</v>
      </c>
      <c r="AF26" s="21" t="b">
        <f t="shared" si="15"/>
        <v>1</v>
      </c>
      <c r="AG26" s="32">
        <v>1.05618E-2</v>
      </c>
      <c r="AH26" s="21" t="b">
        <f t="shared" si="16"/>
        <v>0</v>
      </c>
      <c r="AI26" s="21" t="b">
        <v>1</v>
      </c>
      <c r="AJ26" s="21" t="b">
        <f t="shared" si="2"/>
        <v>0</v>
      </c>
      <c r="AK26" s="21" t="b">
        <f t="shared" si="17"/>
        <v>0</v>
      </c>
      <c r="AL26" s="21" t="b">
        <f t="shared" si="18"/>
        <v>0</v>
      </c>
      <c r="AM26" s="21" t="b">
        <f t="shared" si="19"/>
        <v>0</v>
      </c>
      <c r="AN26" s="21" t="b">
        <f t="shared" si="3"/>
        <v>0</v>
      </c>
      <c r="AO26" s="21" t="b">
        <f t="shared" si="20"/>
        <v>1</v>
      </c>
      <c r="AP26" s="21" t="b">
        <f t="shared" si="4"/>
        <v>0</v>
      </c>
      <c r="AQ26" s="21" t="b">
        <f t="shared" si="21"/>
        <v>0</v>
      </c>
      <c r="AR26" s="21" t="b">
        <f t="shared" si="22"/>
        <v>0</v>
      </c>
      <c r="AS26" s="21" t="b">
        <f t="shared" si="5"/>
        <v>0</v>
      </c>
      <c r="AT26" s="21" t="b">
        <f t="shared" si="6"/>
        <v>1</v>
      </c>
      <c r="AU26" s="64" t="b">
        <f t="shared" si="7"/>
        <v>0</v>
      </c>
      <c r="AV26" s="39" t="b">
        <v>1</v>
      </c>
      <c r="AW26" s="37" t="s">
        <v>640</v>
      </c>
      <c r="AX26" s="39" t="b">
        <f t="shared" si="8"/>
        <v>1</v>
      </c>
      <c r="AY26" s="37" t="str">
        <f t="shared" si="23"/>
        <v>MOYEN</v>
      </c>
      <c r="AZ26" s="55" t="b">
        <v>0</v>
      </c>
      <c r="BA26" s="65" t="str">
        <f t="shared" si="24"/>
        <v>MOYEN</v>
      </c>
      <c r="BB26" s="72" t="s">
        <v>650</v>
      </c>
      <c r="BC26" s="84" t="s">
        <v>654</v>
      </c>
      <c r="BD26" s="77" t="b">
        <v>0</v>
      </c>
      <c r="BE26" s="87" t="s">
        <v>674</v>
      </c>
    </row>
    <row r="27" spans="1:57" x14ac:dyDescent="0.2">
      <c r="A27" s="14">
        <v>5026</v>
      </c>
      <c r="B27" s="25" t="s">
        <v>526</v>
      </c>
      <c r="C27" s="33" t="s">
        <v>625</v>
      </c>
      <c r="D27" s="34"/>
      <c r="E27" s="34"/>
      <c r="F27" s="34"/>
      <c r="G27" s="34"/>
      <c r="H27" s="16">
        <v>230.97189</v>
      </c>
      <c r="I27" s="15" t="s">
        <v>161</v>
      </c>
      <c r="J27" s="15" t="s">
        <v>503</v>
      </c>
      <c r="K27" s="15" t="s">
        <v>504</v>
      </c>
      <c r="L27" s="15" t="s">
        <v>503</v>
      </c>
      <c r="M27" s="15" t="s">
        <v>500</v>
      </c>
      <c r="N27" s="21" t="b">
        <v>0</v>
      </c>
      <c r="O27" s="21" t="b">
        <v>0</v>
      </c>
      <c r="P27" s="28" t="b">
        <v>1</v>
      </c>
      <c r="Q27" s="21" t="b">
        <v>0</v>
      </c>
      <c r="R27" s="44">
        <v>64.735699999999994</v>
      </c>
      <c r="S27" s="44">
        <v>0</v>
      </c>
      <c r="T27" s="44">
        <v>0</v>
      </c>
      <c r="U27" s="44">
        <v>153.565</v>
      </c>
      <c r="V27" s="44">
        <v>0</v>
      </c>
      <c r="W27" s="44">
        <v>0</v>
      </c>
      <c r="X27" s="44">
        <f t="shared" si="9"/>
        <v>153.565</v>
      </c>
      <c r="Y27" s="28">
        <f t="shared" si="0"/>
        <v>0.66486445601670396</v>
      </c>
      <c r="Z27" s="28" t="b">
        <f t="shared" si="1"/>
        <v>1</v>
      </c>
      <c r="AA27" s="28" t="b">
        <f t="shared" si="10"/>
        <v>0</v>
      </c>
      <c r="AB27" s="28" t="b">
        <f t="shared" si="11"/>
        <v>1</v>
      </c>
      <c r="AC27" s="28" t="b">
        <f t="shared" si="12"/>
        <v>0</v>
      </c>
      <c r="AD27" s="28" t="b">
        <f t="shared" si="13"/>
        <v>1</v>
      </c>
      <c r="AE27" s="28" t="b">
        <f t="shared" si="14"/>
        <v>1</v>
      </c>
      <c r="AF27" s="21" t="b">
        <f t="shared" si="15"/>
        <v>0</v>
      </c>
      <c r="AG27" s="32">
        <v>6.5326620000000002E-2</v>
      </c>
      <c r="AH27" s="21" t="b">
        <f t="shared" si="16"/>
        <v>0</v>
      </c>
      <c r="AI27" s="21" t="b">
        <v>1</v>
      </c>
      <c r="AJ27" s="21" t="b">
        <f t="shared" si="2"/>
        <v>0</v>
      </c>
      <c r="AK27" s="21" t="b">
        <f t="shared" si="17"/>
        <v>0</v>
      </c>
      <c r="AL27" s="21" t="b">
        <f t="shared" si="18"/>
        <v>0</v>
      </c>
      <c r="AM27" s="21" t="b">
        <f t="shared" si="19"/>
        <v>0</v>
      </c>
      <c r="AN27" s="21" t="b">
        <f t="shared" si="3"/>
        <v>0</v>
      </c>
      <c r="AO27" s="21" t="b">
        <f t="shared" si="20"/>
        <v>0</v>
      </c>
      <c r="AP27" s="21" t="str">
        <f t="shared" si="4"/>
        <v>N.P.</v>
      </c>
      <c r="AQ27" s="21" t="str">
        <f t="shared" si="21"/>
        <v>N.P.</v>
      </c>
      <c r="AR27" s="21" t="str">
        <f t="shared" si="22"/>
        <v>N.P.</v>
      </c>
      <c r="AS27" s="21" t="str">
        <f t="shared" si="5"/>
        <v>N.P.</v>
      </c>
      <c r="AT27" s="21" t="str">
        <f t="shared" si="6"/>
        <v>N.CP.</v>
      </c>
      <c r="AU27" s="64" t="str">
        <f t="shared" si="7"/>
        <v>N.CP.</v>
      </c>
      <c r="AV27" s="39" t="s">
        <v>633</v>
      </c>
      <c r="AW27" s="37" t="s">
        <v>633</v>
      </c>
      <c r="AX27" s="39" t="str">
        <f t="shared" si="8"/>
        <v>N.P.</v>
      </c>
      <c r="AY27" s="37" t="str">
        <f t="shared" si="23"/>
        <v>N.P.</v>
      </c>
      <c r="AZ27" s="55" t="s">
        <v>633</v>
      </c>
      <c r="BA27" s="65" t="str">
        <f t="shared" si="24"/>
        <v>N.P.</v>
      </c>
      <c r="BB27" s="72" t="s">
        <v>650</v>
      </c>
      <c r="BC27" s="83" t="s">
        <v>651</v>
      </c>
      <c r="BD27" s="77" t="s">
        <v>633</v>
      </c>
      <c r="BE27" s="87"/>
    </row>
    <row r="28" spans="1:57" x14ac:dyDescent="0.2">
      <c r="A28" s="14">
        <v>5027</v>
      </c>
      <c r="B28" s="25" t="s">
        <v>527</v>
      </c>
      <c r="C28" s="33" t="s">
        <v>625</v>
      </c>
      <c r="D28" s="34"/>
      <c r="E28" s="34"/>
      <c r="F28" s="34"/>
      <c r="G28" s="34"/>
      <c r="H28" s="16">
        <v>446.73068000000001</v>
      </c>
      <c r="I28" s="15" t="s">
        <v>161</v>
      </c>
      <c r="J28" s="15" t="s">
        <v>503</v>
      </c>
      <c r="K28" s="15" t="s">
        <v>504</v>
      </c>
      <c r="L28" s="15" t="s">
        <v>503</v>
      </c>
      <c r="M28" s="15" t="s">
        <v>500</v>
      </c>
      <c r="N28" s="21" t="s">
        <v>633</v>
      </c>
      <c r="O28" s="21" t="s">
        <v>633</v>
      </c>
      <c r="P28" s="28" t="b">
        <v>1</v>
      </c>
      <c r="Q28" s="21" t="b">
        <v>0</v>
      </c>
      <c r="R28" s="44">
        <v>0</v>
      </c>
      <c r="S28" s="44">
        <v>0.41023999999999999</v>
      </c>
      <c r="T28" s="44">
        <v>6.6379400000000004</v>
      </c>
      <c r="U28" s="44">
        <v>1.25105</v>
      </c>
      <c r="V28" s="44">
        <v>316.56400000000002</v>
      </c>
      <c r="W28" s="44">
        <v>111.706</v>
      </c>
      <c r="X28" s="44">
        <f t="shared" si="9"/>
        <v>436.56923000000006</v>
      </c>
      <c r="Y28" s="28">
        <f t="shared" si="0"/>
        <v>0.9772537449185269</v>
      </c>
      <c r="Z28" s="28" t="b">
        <f t="shared" si="1"/>
        <v>1</v>
      </c>
      <c r="AA28" s="28" t="b">
        <f t="shared" si="10"/>
        <v>1</v>
      </c>
      <c r="AB28" s="28" t="b">
        <f t="shared" si="11"/>
        <v>1</v>
      </c>
      <c r="AC28" s="28" t="b">
        <f t="shared" si="12"/>
        <v>1</v>
      </c>
      <c r="AD28" s="28" t="b">
        <f t="shared" si="13"/>
        <v>0</v>
      </c>
      <c r="AE28" s="28" t="b">
        <f t="shared" si="14"/>
        <v>1</v>
      </c>
      <c r="AF28" s="21" t="b">
        <f t="shared" si="15"/>
        <v>0</v>
      </c>
      <c r="AG28" s="32">
        <v>2.455572E-3</v>
      </c>
      <c r="AH28" s="21" t="b">
        <f t="shared" si="16"/>
        <v>0</v>
      </c>
      <c r="AI28" s="21" t="b">
        <v>0</v>
      </c>
      <c r="AJ28" s="21" t="str">
        <f t="shared" si="2"/>
        <v>N.P.</v>
      </c>
      <c r="AK28" s="21" t="b">
        <f t="shared" si="17"/>
        <v>1</v>
      </c>
      <c r="AL28" s="21" t="b">
        <f t="shared" si="18"/>
        <v>0</v>
      </c>
      <c r="AM28" s="21" t="b">
        <f t="shared" si="19"/>
        <v>0</v>
      </c>
      <c r="AN28" s="21" t="b">
        <f t="shared" si="3"/>
        <v>0</v>
      </c>
      <c r="AO28" s="21" t="b">
        <f t="shared" si="20"/>
        <v>0</v>
      </c>
      <c r="AP28" s="21" t="str">
        <f t="shared" si="4"/>
        <v>N.P.</v>
      </c>
      <c r="AQ28" s="21" t="str">
        <f t="shared" si="21"/>
        <v>N.P.</v>
      </c>
      <c r="AR28" s="21" t="str">
        <f t="shared" si="22"/>
        <v>N.P.</v>
      </c>
      <c r="AS28" s="21" t="str">
        <f t="shared" si="5"/>
        <v>N.P.</v>
      </c>
      <c r="AT28" s="21" t="str">
        <f t="shared" si="6"/>
        <v>N.CP.</v>
      </c>
      <c r="AU28" s="64" t="str">
        <f t="shared" si="7"/>
        <v>N.CP.</v>
      </c>
      <c r="AV28" s="39" t="s">
        <v>633</v>
      </c>
      <c r="AW28" s="37" t="s">
        <v>633</v>
      </c>
      <c r="AX28" s="39" t="str">
        <f t="shared" si="8"/>
        <v>N.P.</v>
      </c>
      <c r="AY28" s="37" t="str">
        <f t="shared" si="23"/>
        <v>N.P.</v>
      </c>
      <c r="AZ28" s="55" t="s">
        <v>633</v>
      </c>
      <c r="BA28" s="65" t="str">
        <f t="shared" si="24"/>
        <v>N.P.</v>
      </c>
      <c r="BB28" s="72" t="s">
        <v>645</v>
      </c>
      <c r="BC28" s="82">
        <v>0</v>
      </c>
      <c r="BD28" s="77" t="s">
        <v>633</v>
      </c>
      <c r="BE28" s="87"/>
    </row>
    <row r="29" spans="1:57" x14ac:dyDescent="0.2">
      <c r="A29" s="14">
        <v>5028</v>
      </c>
      <c r="B29" s="25" t="s">
        <v>528</v>
      </c>
      <c r="C29" s="33" t="s">
        <v>231</v>
      </c>
      <c r="D29" s="34"/>
      <c r="E29" s="34"/>
      <c r="F29" s="34"/>
      <c r="G29" s="34"/>
      <c r="H29" s="16">
        <v>1005.1248000000001</v>
      </c>
      <c r="I29" s="15" t="s">
        <v>161</v>
      </c>
      <c r="J29" s="15" t="s">
        <v>503</v>
      </c>
      <c r="K29" s="15" t="s">
        <v>504</v>
      </c>
      <c r="L29" s="15" t="s">
        <v>503</v>
      </c>
      <c r="M29" s="15" t="s">
        <v>500</v>
      </c>
      <c r="N29" s="21" t="b">
        <v>0</v>
      </c>
      <c r="O29" s="21" t="b">
        <v>0</v>
      </c>
      <c r="P29" s="28" t="b">
        <v>1</v>
      </c>
      <c r="Q29" s="21" t="b">
        <f>IF(VLOOKUP(A29,MESU_MESO!A29:Q363,1,0),TRUE,FALSE)</f>
        <v>1</v>
      </c>
      <c r="R29" s="44">
        <v>341.56900000000002</v>
      </c>
      <c r="S29" s="44">
        <v>43.6023</v>
      </c>
      <c r="T29" s="44">
        <v>465.85700000000003</v>
      </c>
      <c r="U29" s="44">
        <v>44.892400000000002</v>
      </c>
      <c r="V29" s="44">
        <v>0</v>
      </c>
      <c r="W29" s="44">
        <v>109</v>
      </c>
      <c r="X29" s="44">
        <f t="shared" si="9"/>
        <v>663.35170000000005</v>
      </c>
      <c r="Y29" s="28">
        <f t="shared" si="0"/>
        <v>0.65996948836602187</v>
      </c>
      <c r="Z29" s="28" t="b">
        <f t="shared" si="1"/>
        <v>1</v>
      </c>
      <c r="AA29" s="28" t="b">
        <f t="shared" si="10"/>
        <v>1</v>
      </c>
      <c r="AB29" s="28" t="b">
        <f t="shared" si="11"/>
        <v>1</v>
      </c>
      <c r="AC29" s="28" t="b">
        <f t="shared" si="12"/>
        <v>1</v>
      </c>
      <c r="AD29" s="28" t="b">
        <f t="shared" si="13"/>
        <v>0</v>
      </c>
      <c r="AE29" s="28" t="b">
        <f t="shared" si="14"/>
        <v>1</v>
      </c>
      <c r="AF29" s="21" t="b">
        <f t="shared" si="15"/>
        <v>1</v>
      </c>
      <c r="AG29" s="32">
        <v>0.16370660000000001</v>
      </c>
      <c r="AH29" s="21" t="b">
        <f t="shared" si="16"/>
        <v>1</v>
      </c>
      <c r="AI29" s="21" t="b">
        <v>0</v>
      </c>
      <c r="AJ29" s="21" t="b">
        <f t="shared" si="2"/>
        <v>0</v>
      </c>
      <c r="AK29" s="21" t="b">
        <f t="shared" si="17"/>
        <v>0</v>
      </c>
      <c r="AL29" s="21" t="b">
        <f t="shared" si="18"/>
        <v>0</v>
      </c>
      <c r="AM29" s="21" t="b">
        <f t="shared" si="19"/>
        <v>0</v>
      </c>
      <c r="AN29" s="21" t="b">
        <f t="shared" si="3"/>
        <v>0</v>
      </c>
      <c r="AO29" s="21" t="b">
        <f t="shared" si="20"/>
        <v>1</v>
      </c>
      <c r="AP29" s="21" t="b">
        <f t="shared" si="4"/>
        <v>0</v>
      </c>
      <c r="AQ29" s="21" t="b">
        <f t="shared" si="21"/>
        <v>0</v>
      </c>
      <c r="AR29" s="21" t="b">
        <f t="shared" si="22"/>
        <v>0</v>
      </c>
      <c r="AS29" s="21" t="b">
        <f t="shared" si="5"/>
        <v>0</v>
      </c>
      <c r="AT29" s="21" t="b">
        <f t="shared" si="6"/>
        <v>1</v>
      </c>
      <c r="AU29" s="64" t="b">
        <f t="shared" si="7"/>
        <v>0</v>
      </c>
      <c r="AV29" s="39" t="b">
        <v>1</v>
      </c>
      <c r="AW29" s="37" t="s">
        <v>640</v>
      </c>
      <c r="AX29" s="39" t="b">
        <f t="shared" si="8"/>
        <v>1</v>
      </c>
      <c r="AY29" s="37" t="str">
        <f t="shared" si="23"/>
        <v>MOYEN</v>
      </c>
      <c r="AZ29" s="55" t="b">
        <v>1</v>
      </c>
      <c r="BA29" s="65" t="str">
        <f t="shared" si="24"/>
        <v>MOYEN</v>
      </c>
      <c r="BB29" s="72" t="s">
        <v>647</v>
      </c>
      <c r="BC29" s="82">
        <v>0</v>
      </c>
      <c r="BD29" s="77" t="b">
        <v>1</v>
      </c>
      <c r="BE29" s="87"/>
    </row>
    <row r="30" spans="1:57" ht="168" x14ac:dyDescent="0.2">
      <c r="A30" s="14">
        <v>5029</v>
      </c>
      <c r="B30" s="25" t="s">
        <v>529</v>
      </c>
      <c r="C30" s="33" t="s">
        <v>231</v>
      </c>
      <c r="D30" s="34"/>
      <c r="E30" s="34"/>
      <c r="F30" s="34"/>
      <c r="G30" s="34"/>
      <c r="H30" s="16">
        <v>116.66959</v>
      </c>
      <c r="I30" s="15" t="s">
        <v>161</v>
      </c>
      <c r="J30" s="15" t="s">
        <v>503</v>
      </c>
      <c r="K30" s="15" t="s">
        <v>503</v>
      </c>
      <c r="L30" s="15" t="s">
        <v>503</v>
      </c>
      <c r="M30" s="15" t="s">
        <v>507</v>
      </c>
      <c r="N30" s="21" t="s">
        <v>633</v>
      </c>
      <c r="O30" s="21" t="s">
        <v>633</v>
      </c>
      <c r="P30" s="28" t="b">
        <v>1</v>
      </c>
      <c r="Q30" s="21" t="b">
        <f>IF(VLOOKUP(A30,MESU_MESO!A30:Q364,1,0),TRUE,FALSE)</f>
        <v>1</v>
      </c>
      <c r="R30" s="44">
        <v>41.726900000000001</v>
      </c>
      <c r="S30" s="44">
        <v>0</v>
      </c>
      <c r="T30" s="44">
        <v>0</v>
      </c>
      <c r="U30" s="44">
        <v>74.691800000000001</v>
      </c>
      <c r="V30" s="44">
        <v>0</v>
      </c>
      <c r="W30" s="44">
        <v>0</v>
      </c>
      <c r="X30" s="44">
        <f t="shared" si="9"/>
        <v>74.691800000000001</v>
      </c>
      <c r="Y30" s="28">
        <f t="shared" si="0"/>
        <v>0.64019938700393142</v>
      </c>
      <c r="Z30" s="28" t="b">
        <f t="shared" si="1"/>
        <v>1</v>
      </c>
      <c r="AA30" s="28" t="b">
        <f t="shared" si="10"/>
        <v>0</v>
      </c>
      <c r="AB30" s="28" t="b">
        <f t="shared" si="11"/>
        <v>1</v>
      </c>
      <c r="AC30" s="28" t="b">
        <f t="shared" si="12"/>
        <v>0</v>
      </c>
      <c r="AD30" s="28" t="b">
        <f t="shared" si="13"/>
        <v>1</v>
      </c>
      <c r="AE30" s="28" t="b">
        <f t="shared" si="14"/>
        <v>1</v>
      </c>
      <c r="AF30" s="21" t="b">
        <f t="shared" si="15"/>
        <v>1</v>
      </c>
      <c r="AG30" s="32">
        <v>1.4074929999999999E-2</v>
      </c>
      <c r="AH30" s="21" t="b">
        <f t="shared" si="16"/>
        <v>0</v>
      </c>
      <c r="AI30" s="21" t="b">
        <v>1</v>
      </c>
      <c r="AJ30" s="21" t="str">
        <f t="shared" si="2"/>
        <v>N.P.</v>
      </c>
      <c r="AK30" s="21" t="b">
        <f t="shared" si="17"/>
        <v>0</v>
      </c>
      <c r="AL30" s="21" t="b">
        <f t="shared" si="18"/>
        <v>0</v>
      </c>
      <c r="AM30" s="21" t="b">
        <f t="shared" si="19"/>
        <v>0</v>
      </c>
      <c r="AN30" s="21" t="b">
        <f t="shared" si="3"/>
        <v>0</v>
      </c>
      <c r="AO30" s="21" t="b">
        <f t="shared" si="20"/>
        <v>1</v>
      </c>
      <c r="AP30" s="21" t="b">
        <f t="shared" si="4"/>
        <v>0</v>
      </c>
      <c r="AQ30" s="21" t="b">
        <f t="shared" si="21"/>
        <v>0</v>
      </c>
      <c r="AR30" s="21" t="b">
        <f t="shared" si="22"/>
        <v>0</v>
      </c>
      <c r="AS30" s="21" t="b">
        <f t="shared" si="5"/>
        <v>0</v>
      </c>
      <c r="AT30" s="21" t="b">
        <f t="shared" si="6"/>
        <v>0</v>
      </c>
      <c r="AU30" s="64" t="b">
        <f t="shared" si="7"/>
        <v>1</v>
      </c>
      <c r="AV30" s="39" t="b">
        <v>1</v>
      </c>
      <c r="AW30" s="37" t="s">
        <v>638</v>
      </c>
      <c r="AX30" s="39" t="b">
        <f t="shared" si="8"/>
        <v>1</v>
      </c>
      <c r="AY30" s="37" t="str">
        <f t="shared" si="23"/>
        <v>FAIBLE</v>
      </c>
      <c r="AZ30" s="55" t="b">
        <v>1</v>
      </c>
      <c r="BA30" s="65" t="str">
        <f t="shared" si="24"/>
        <v>FAIBLE</v>
      </c>
      <c r="BB30" s="72" t="s">
        <v>650</v>
      </c>
      <c r="BC30" s="82">
        <v>0</v>
      </c>
      <c r="BD30" s="74" t="s">
        <v>658</v>
      </c>
      <c r="BE30" s="87" t="s">
        <v>675</v>
      </c>
    </row>
    <row r="31" spans="1:57" x14ac:dyDescent="0.2">
      <c r="A31" s="14">
        <v>5030</v>
      </c>
      <c r="B31" s="25" t="s">
        <v>233</v>
      </c>
      <c r="C31" s="33" t="s">
        <v>231</v>
      </c>
      <c r="D31" s="34"/>
      <c r="E31" s="34"/>
      <c r="F31" s="34"/>
      <c r="G31" s="34"/>
      <c r="H31" s="16">
        <v>352.91863999999902</v>
      </c>
      <c r="I31" s="15" t="s">
        <v>161</v>
      </c>
      <c r="J31" s="15" t="s">
        <v>503</v>
      </c>
      <c r="K31" s="15" t="s">
        <v>503</v>
      </c>
      <c r="L31" s="15" t="s">
        <v>503</v>
      </c>
      <c r="M31" s="15" t="s">
        <v>507</v>
      </c>
      <c r="N31" s="21" t="b">
        <v>0</v>
      </c>
      <c r="O31" s="21" t="b">
        <v>0</v>
      </c>
      <c r="P31" s="28" t="b">
        <v>1</v>
      </c>
      <c r="Q31" s="21" t="b">
        <f>IF(VLOOKUP(A31,MESU_MESO!A31:Q365,1,0),TRUE,FALSE)</f>
        <v>1</v>
      </c>
      <c r="R31" s="44">
        <v>326.87099999999998</v>
      </c>
      <c r="S31" s="44">
        <v>0</v>
      </c>
      <c r="T31" s="44">
        <v>1.4459999999999999E-4</v>
      </c>
      <c r="U31" s="44">
        <v>25.093499999999999</v>
      </c>
      <c r="V31" s="44">
        <v>0</v>
      </c>
      <c r="W31" s="44">
        <v>0</v>
      </c>
      <c r="X31" s="44">
        <f t="shared" si="9"/>
        <v>25.093644599999998</v>
      </c>
      <c r="Y31" s="28">
        <f t="shared" si="0"/>
        <v>7.1103199876322964E-2</v>
      </c>
      <c r="Z31" s="28" t="b">
        <f t="shared" si="1"/>
        <v>1</v>
      </c>
      <c r="AA31" s="28" t="b">
        <f t="shared" si="10"/>
        <v>0</v>
      </c>
      <c r="AB31" s="28" t="b">
        <f t="shared" si="11"/>
        <v>1</v>
      </c>
      <c r="AC31" s="28" t="b">
        <f t="shared" si="12"/>
        <v>0</v>
      </c>
      <c r="AD31" s="28" t="b">
        <f t="shared" si="13"/>
        <v>1</v>
      </c>
      <c r="AE31" s="28" t="b">
        <f t="shared" si="14"/>
        <v>0</v>
      </c>
      <c r="AF31" s="21" t="b">
        <f t="shared" si="15"/>
        <v>1</v>
      </c>
      <c r="AG31" s="32">
        <v>0.13695289999999999</v>
      </c>
      <c r="AH31" s="21" t="b">
        <f t="shared" si="16"/>
        <v>1</v>
      </c>
      <c r="AI31" s="21" t="b">
        <v>0</v>
      </c>
      <c r="AJ31" s="21" t="b">
        <f t="shared" si="2"/>
        <v>0</v>
      </c>
      <c r="AK31" s="21" t="b">
        <f t="shared" si="17"/>
        <v>0</v>
      </c>
      <c r="AL31" s="21" t="b">
        <f t="shared" si="18"/>
        <v>0</v>
      </c>
      <c r="AM31" s="21" t="b">
        <f t="shared" si="19"/>
        <v>1</v>
      </c>
      <c r="AN31" s="21" t="b">
        <f t="shared" si="3"/>
        <v>0</v>
      </c>
      <c r="AO31" s="21" t="b">
        <f t="shared" si="20"/>
        <v>0</v>
      </c>
      <c r="AP31" s="21" t="b">
        <f t="shared" si="4"/>
        <v>0</v>
      </c>
      <c r="AQ31" s="21" t="b">
        <f t="shared" si="21"/>
        <v>1</v>
      </c>
      <c r="AR31" s="21" t="b">
        <f t="shared" si="22"/>
        <v>0</v>
      </c>
      <c r="AS31" s="21" t="b">
        <f t="shared" si="5"/>
        <v>0</v>
      </c>
      <c r="AT31" s="21" t="b">
        <f t="shared" si="6"/>
        <v>0</v>
      </c>
      <c r="AU31" s="64" t="b">
        <f t="shared" si="7"/>
        <v>1</v>
      </c>
      <c r="AV31" s="39" t="b">
        <v>0</v>
      </c>
      <c r="AW31" s="37" t="s">
        <v>640</v>
      </c>
      <c r="AX31" s="39" t="b">
        <f t="shared" si="8"/>
        <v>0</v>
      </c>
      <c r="AY31" s="37" t="str">
        <f t="shared" si="23"/>
        <v>MOYEN</v>
      </c>
      <c r="AZ31" s="55" t="b">
        <v>0</v>
      </c>
      <c r="BA31" s="65" t="str">
        <f t="shared" si="24"/>
        <v>MOYEN</v>
      </c>
      <c r="BB31" s="72" t="s">
        <v>650</v>
      </c>
      <c r="BC31" s="82">
        <v>0</v>
      </c>
      <c r="BD31" s="77" t="b">
        <v>0</v>
      </c>
      <c r="BE31" s="87"/>
    </row>
    <row r="32" spans="1:57" x14ac:dyDescent="0.2">
      <c r="A32" s="14">
        <v>5031</v>
      </c>
      <c r="B32" s="25" t="s">
        <v>530</v>
      </c>
      <c r="C32" s="33" t="s">
        <v>231</v>
      </c>
      <c r="D32" s="34"/>
      <c r="E32" s="34"/>
      <c r="F32" s="34"/>
      <c r="G32" s="34"/>
      <c r="H32" s="16">
        <v>247.14505</v>
      </c>
      <c r="I32" s="15" t="s">
        <v>161</v>
      </c>
      <c r="J32" s="15" t="s">
        <v>503</v>
      </c>
      <c r="K32" s="15" t="s">
        <v>503</v>
      </c>
      <c r="L32" s="15" t="s">
        <v>503</v>
      </c>
      <c r="M32" s="15" t="s">
        <v>507</v>
      </c>
      <c r="N32" s="21" t="b">
        <v>0</v>
      </c>
      <c r="O32" s="21" t="b">
        <v>0</v>
      </c>
      <c r="P32" s="28" t="b">
        <v>1</v>
      </c>
      <c r="Q32" s="21" t="b">
        <f>IF(VLOOKUP(A32,MESU_MESO!A32:Q366,1,0),TRUE,FALSE)</f>
        <v>1</v>
      </c>
      <c r="R32" s="44">
        <v>190.35499999999999</v>
      </c>
      <c r="S32" s="44">
        <v>0</v>
      </c>
      <c r="T32" s="44">
        <v>0</v>
      </c>
      <c r="U32" s="44">
        <v>56.245399999999997</v>
      </c>
      <c r="V32" s="44">
        <v>0</v>
      </c>
      <c r="W32" s="44">
        <v>0</v>
      </c>
      <c r="X32" s="44">
        <f t="shared" si="9"/>
        <v>56.245399999999997</v>
      </c>
      <c r="Y32" s="28">
        <f t="shared" si="0"/>
        <v>0.22758052406876042</v>
      </c>
      <c r="Z32" s="28" t="b">
        <f t="shared" si="1"/>
        <v>1</v>
      </c>
      <c r="AA32" s="28" t="b">
        <f t="shared" si="10"/>
        <v>0</v>
      </c>
      <c r="AB32" s="28" t="b">
        <f t="shared" si="11"/>
        <v>1</v>
      </c>
      <c r="AC32" s="28" t="b">
        <f t="shared" si="12"/>
        <v>0</v>
      </c>
      <c r="AD32" s="28" t="b">
        <f t="shared" si="13"/>
        <v>1</v>
      </c>
      <c r="AE32" s="28" t="b">
        <f t="shared" si="14"/>
        <v>1</v>
      </c>
      <c r="AF32" s="21" t="b">
        <f t="shared" si="15"/>
        <v>1</v>
      </c>
      <c r="AG32" s="32">
        <v>5.1792150000000002E-2</v>
      </c>
      <c r="AH32" s="21" t="b">
        <f t="shared" si="16"/>
        <v>0</v>
      </c>
      <c r="AI32" s="21" t="b">
        <v>1</v>
      </c>
      <c r="AJ32" s="21" t="b">
        <f t="shared" si="2"/>
        <v>0</v>
      </c>
      <c r="AK32" s="21" t="b">
        <f t="shared" si="17"/>
        <v>0</v>
      </c>
      <c r="AL32" s="21" t="b">
        <f t="shared" si="18"/>
        <v>0</v>
      </c>
      <c r="AM32" s="21" t="b">
        <f t="shared" si="19"/>
        <v>0</v>
      </c>
      <c r="AN32" s="21" t="b">
        <f t="shared" si="3"/>
        <v>0</v>
      </c>
      <c r="AO32" s="21" t="b">
        <f t="shared" si="20"/>
        <v>1</v>
      </c>
      <c r="AP32" s="21" t="b">
        <f t="shared" si="4"/>
        <v>0</v>
      </c>
      <c r="AQ32" s="21" t="b">
        <f t="shared" si="21"/>
        <v>0</v>
      </c>
      <c r="AR32" s="21" t="b">
        <f t="shared" si="22"/>
        <v>0</v>
      </c>
      <c r="AS32" s="21" t="b">
        <f t="shared" si="5"/>
        <v>0</v>
      </c>
      <c r="AT32" s="21" t="b">
        <f t="shared" si="6"/>
        <v>0</v>
      </c>
      <c r="AU32" s="64" t="b">
        <f t="shared" si="7"/>
        <v>1</v>
      </c>
      <c r="AV32" s="39" t="b">
        <v>0</v>
      </c>
      <c r="AW32" s="37" t="s">
        <v>640</v>
      </c>
      <c r="AX32" s="39" t="b">
        <f t="shared" si="8"/>
        <v>1</v>
      </c>
      <c r="AY32" s="37" t="str">
        <f t="shared" si="23"/>
        <v>FAIBLE</v>
      </c>
      <c r="AZ32" s="55" t="b">
        <v>0</v>
      </c>
      <c r="BA32" s="65" t="str">
        <f t="shared" si="24"/>
        <v>FAIBLE</v>
      </c>
      <c r="BB32" s="72" t="s">
        <v>650</v>
      </c>
      <c r="BC32" s="83" t="s">
        <v>661</v>
      </c>
      <c r="BD32" s="77" t="b">
        <v>0</v>
      </c>
      <c r="BE32" s="87"/>
    </row>
    <row r="33" spans="1:57" x14ac:dyDescent="0.2">
      <c r="A33" s="14">
        <v>5032</v>
      </c>
      <c r="B33" s="25" t="s">
        <v>531</v>
      </c>
      <c r="C33" s="33" t="s">
        <v>625</v>
      </c>
      <c r="D33" s="34"/>
      <c r="E33" s="34"/>
      <c r="F33" s="34"/>
      <c r="G33" s="34"/>
      <c r="H33" s="16">
        <v>1.8612051000000001</v>
      </c>
      <c r="I33" s="15" t="s">
        <v>161</v>
      </c>
      <c r="J33" s="15" t="s">
        <v>503</v>
      </c>
      <c r="K33" s="15" t="s">
        <v>504</v>
      </c>
      <c r="L33" s="15" t="s">
        <v>503</v>
      </c>
      <c r="M33" s="15" t="s">
        <v>532</v>
      </c>
      <c r="N33" s="21" t="s">
        <v>633</v>
      </c>
      <c r="O33" s="21" t="s">
        <v>633</v>
      </c>
      <c r="P33" s="28" t="b">
        <v>1</v>
      </c>
      <c r="Q33" s="21" t="b">
        <v>0</v>
      </c>
      <c r="R33" s="44">
        <v>1.81467</v>
      </c>
      <c r="S33" s="44">
        <v>0</v>
      </c>
      <c r="T33" s="44">
        <v>0</v>
      </c>
      <c r="U33" s="44">
        <v>0</v>
      </c>
      <c r="V33" s="44">
        <v>0</v>
      </c>
      <c r="W33" s="44">
        <v>0</v>
      </c>
      <c r="X33" s="44">
        <f t="shared" si="9"/>
        <v>0</v>
      </c>
      <c r="Y33" s="28">
        <f t="shared" si="0"/>
        <v>0</v>
      </c>
      <c r="Z33" s="28" t="b">
        <f t="shared" si="1"/>
        <v>0</v>
      </c>
      <c r="AA33" s="28" t="b">
        <f t="shared" si="10"/>
        <v>0</v>
      </c>
      <c r="AB33" s="28" t="b">
        <f t="shared" si="11"/>
        <v>0</v>
      </c>
      <c r="AC33" s="28" t="b">
        <f t="shared" si="12"/>
        <v>0</v>
      </c>
      <c r="AD33" s="28" t="b">
        <f t="shared" si="13"/>
        <v>0</v>
      </c>
      <c r="AE33" s="28" t="b">
        <f t="shared" si="14"/>
        <v>0</v>
      </c>
      <c r="AF33" s="21" t="b">
        <f t="shared" si="15"/>
        <v>0</v>
      </c>
      <c r="AG33" s="32">
        <v>1.1058060000000001</v>
      </c>
      <c r="AH33" s="21" t="b">
        <f t="shared" si="16"/>
        <v>1</v>
      </c>
      <c r="AI33" s="21" t="b">
        <v>1</v>
      </c>
      <c r="AJ33" s="21" t="str">
        <f t="shared" si="2"/>
        <v>N.P.</v>
      </c>
      <c r="AK33" s="21" t="b">
        <f t="shared" si="17"/>
        <v>0</v>
      </c>
      <c r="AL33" s="21" t="b">
        <f t="shared" si="18"/>
        <v>0</v>
      </c>
      <c r="AM33" s="21" t="b">
        <f t="shared" si="19"/>
        <v>0</v>
      </c>
      <c r="AN33" s="21" t="b">
        <f t="shared" si="3"/>
        <v>0</v>
      </c>
      <c r="AO33" s="21" t="b">
        <f t="shared" si="20"/>
        <v>0</v>
      </c>
      <c r="AP33" s="21" t="str">
        <f t="shared" si="4"/>
        <v>N.P.</v>
      </c>
      <c r="AQ33" s="21" t="str">
        <f t="shared" si="21"/>
        <v>N.P.</v>
      </c>
      <c r="AR33" s="21" t="str">
        <f t="shared" si="22"/>
        <v>N.P.</v>
      </c>
      <c r="AS33" s="21" t="str">
        <f t="shared" si="5"/>
        <v>N.P.</v>
      </c>
      <c r="AT33" s="21" t="str">
        <f t="shared" si="6"/>
        <v>N.CP.</v>
      </c>
      <c r="AU33" s="64" t="str">
        <f t="shared" si="7"/>
        <v>N.CP.</v>
      </c>
      <c r="AV33" s="39" t="s">
        <v>633</v>
      </c>
      <c r="AW33" s="37" t="s">
        <v>633</v>
      </c>
      <c r="AX33" s="39" t="str">
        <f t="shared" si="8"/>
        <v>N.P.</v>
      </c>
      <c r="AY33" s="37" t="str">
        <f t="shared" si="23"/>
        <v>N.P.</v>
      </c>
      <c r="AZ33" s="55" t="s">
        <v>633</v>
      </c>
      <c r="BA33" s="65" t="str">
        <f t="shared" si="24"/>
        <v>N.P.</v>
      </c>
      <c r="BB33" s="72" t="s">
        <v>650</v>
      </c>
      <c r="BC33" s="82">
        <v>0</v>
      </c>
      <c r="BD33" s="77" t="s">
        <v>633</v>
      </c>
      <c r="BE33" s="87"/>
    </row>
    <row r="34" spans="1:57" x14ac:dyDescent="0.2">
      <c r="A34" s="14">
        <v>5033</v>
      </c>
      <c r="B34" s="25" t="s">
        <v>533</v>
      </c>
      <c r="C34" s="33" t="s">
        <v>72</v>
      </c>
      <c r="D34" s="34"/>
      <c r="E34" s="34"/>
      <c r="F34" s="34"/>
      <c r="G34" s="34"/>
      <c r="H34" s="16">
        <v>633.86395000000005</v>
      </c>
      <c r="I34" s="15" t="s">
        <v>41</v>
      </c>
      <c r="J34" s="15" t="s">
        <v>503</v>
      </c>
      <c r="K34" s="15" t="s">
        <v>503</v>
      </c>
      <c r="L34" s="15" t="s">
        <v>503</v>
      </c>
      <c r="M34" s="15" t="s">
        <v>507</v>
      </c>
      <c r="N34" s="21" t="b">
        <v>1</v>
      </c>
      <c r="O34" s="21" t="b">
        <v>1</v>
      </c>
      <c r="P34" s="28" t="b">
        <v>1</v>
      </c>
      <c r="Q34" s="21" t="b">
        <v>0</v>
      </c>
      <c r="R34" s="44">
        <v>437.49200000000002</v>
      </c>
      <c r="S34" s="44">
        <v>195.37100000000001</v>
      </c>
      <c r="T34" s="44">
        <v>0</v>
      </c>
      <c r="U34" s="44">
        <v>0</v>
      </c>
      <c r="V34" s="44">
        <v>0</v>
      </c>
      <c r="W34" s="44">
        <v>0</v>
      </c>
      <c r="X34" s="44">
        <f t="shared" si="9"/>
        <v>195.37100000000001</v>
      </c>
      <c r="Y34" s="28">
        <f t="shared" ref="Y34:Y65" si="25">X34/H34</f>
        <v>0.30822229281220365</v>
      </c>
      <c r="Z34" s="28" t="b">
        <f t="shared" si="1"/>
        <v>0</v>
      </c>
      <c r="AA34" s="28" t="b">
        <f t="shared" si="10"/>
        <v>1</v>
      </c>
      <c r="AB34" s="28" t="b">
        <f t="shared" si="11"/>
        <v>1</v>
      </c>
      <c r="AC34" s="28" t="b">
        <f t="shared" si="12"/>
        <v>0</v>
      </c>
      <c r="AD34" s="28" t="b">
        <f t="shared" si="13"/>
        <v>1</v>
      </c>
      <c r="AE34" s="28" t="b">
        <f t="shared" si="14"/>
        <v>1</v>
      </c>
      <c r="AF34" s="21" t="b">
        <f t="shared" si="15"/>
        <v>0</v>
      </c>
      <c r="AG34" s="32">
        <v>2.527985E-4</v>
      </c>
      <c r="AH34" s="21" t="b">
        <f t="shared" si="16"/>
        <v>0</v>
      </c>
      <c r="AI34" s="21" t="b">
        <v>0</v>
      </c>
      <c r="AJ34" s="21" t="b">
        <f t="shared" ref="AJ34:AJ65" si="26">N34</f>
        <v>1</v>
      </c>
      <c r="AK34" s="21" t="b">
        <f t="shared" si="17"/>
        <v>1</v>
      </c>
      <c r="AL34" s="21" t="b">
        <f t="shared" si="18"/>
        <v>0</v>
      </c>
      <c r="AM34" s="21" t="b">
        <f t="shared" si="19"/>
        <v>0</v>
      </c>
      <c r="AN34" s="21" t="b">
        <f t="shared" ref="AN34:AN65" si="27">AND(AF34,AE34,AK34)</f>
        <v>0</v>
      </c>
      <c r="AO34" s="21" t="b">
        <f t="shared" si="20"/>
        <v>0</v>
      </c>
      <c r="AP34" s="21" t="str">
        <f t="shared" ref="AP34:AP65" si="28">IF(AX34="N.P.","N.P.",AL34)</f>
        <v>N.P.</v>
      </c>
      <c r="AQ34" s="21" t="str">
        <f t="shared" si="21"/>
        <v>N.P.</v>
      </c>
      <c r="AR34" s="21" t="str">
        <f t="shared" si="22"/>
        <v>N.P.</v>
      </c>
      <c r="AS34" s="21" t="str">
        <f t="shared" ref="AS34:AS65" si="29">IF(AX34="N.P.","N.P.",AND(AX34,Z34,AA34,AH34,AI34))</f>
        <v>N.P.</v>
      </c>
      <c r="AT34" s="21" t="str">
        <f t="shared" ref="AT34:AT65" si="30">IF(AX34="N.P.","N.CP.",OR(AND(AX34,AC34,AH34),AND(AX34,AC34,AI34)))</f>
        <v>N.CP.</v>
      </c>
      <c r="AU34" s="64" t="str">
        <f t="shared" ref="AU34:AU65" si="31">IF(AX34="N.P.","N.CP.",OR(AND(AD34,AH34),AND(AD34,AI34)))</f>
        <v>N.CP.</v>
      </c>
      <c r="AV34" s="39" t="s">
        <v>633</v>
      </c>
      <c r="AW34" s="37" t="s">
        <v>633</v>
      </c>
      <c r="AX34" s="39" t="str">
        <f t="shared" ref="AX34:AX65" si="32">IF(AF34=TRUE,NOT(OR(AL34,AM34,AN34)),"N.P.")</f>
        <v>N.P.</v>
      </c>
      <c r="AY34" s="37" t="str">
        <f t="shared" si="23"/>
        <v>N.P.</v>
      </c>
      <c r="AZ34" s="55" t="s">
        <v>633</v>
      </c>
      <c r="BA34" s="65" t="str">
        <f t="shared" si="24"/>
        <v>N.P.</v>
      </c>
      <c r="BB34" s="72"/>
      <c r="BC34" s="82">
        <v>0</v>
      </c>
      <c r="BD34" s="77" t="s">
        <v>633</v>
      </c>
      <c r="BE34" s="87"/>
    </row>
    <row r="35" spans="1:57" ht="22.5" x14ac:dyDescent="0.2">
      <c r="A35" s="14">
        <v>5034</v>
      </c>
      <c r="B35" s="25" t="s">
        <v>534</v>
      </c>
      <c r="C35" s="33" t="s">
        <v>72</v>
      </c>
      <c r="D35" s="34"/>
      <c r="E35" s="34"/>
      <c r="F35" s="34"/>
      <c r="G35" s="34"/>
      <c r="H35" s="16">
        <v>429.72629000000001</v>
      </c>
      <c r="I35" s="15" t="s">
        <v>41</v>
      </c>
      <c r="J35" s="15" t="s">
        <v>504</v>
      </c>
      <c r="K35" s="15" t="s">
        <v>503</v>
      </c>
      <c r="L35" s="15" t="s">
        <v>503</v>
      </c>
      <c r="M35" s="15" t="s">
        <v>13</v>
      </c>
      <c r="N35" s="21" t="b">
        <v>1</v>
      </c>
      <c r="O35" s="21" t="b">
        <v>1</v>
      </c>
      <c r="P35" s="28" t="b">
        <v>1</v>
      </c>
      <c r="Q35" s="21" t="b">
        <f>IF(VLOOKUP(A35,MESU_MESO!A35:Q369,1,0),TRUE,FALSE)</f>
        <v>1</v>
      </c>
      <c r="R35" s="44">
        <v>247.94499999999999</v>
      </c>
      <c r="S35" s="44">
        <v>0</v>
      </c>
      <c r="T35" s="44">
        <v>0</v>
      </c>
      <c r="U35" s="44">
        <v>180.477</v>
      </c>
      <c r="V35" s="44">
        <v>0</v>
      </c>
      <c r="W35" s="44">
        <v>0</v>
      </c>
      <c r="X35" s="44">
        <f t="shared" si="9"/>
        <v>180.477</v>
      </c>
      <c r="Y35" s="28">
        <f t="shared" si="25"/>
        <v>0.41998128622756592</v>
      </c>
      <c r="Z35" s="28" t="b">
        <f t="shared" si="1"/>
        <v>1</v>
      </c>
      <c r="AA35" s="28" t="b">
        <f t="shared" si="10"/>
        <v>0</v>
      </c>
      <c r="AB35" s="28" t="b">
        <f t="shared" si="11"/>
        <v>1</v>
      </c>
      <c r="AC35" s="28" t="b">
        <f t="shared" si="12"/>
        <v>0</v>
      </c>
      <c r="AD35" s="28" t="b">
        <f t="shared" si="13"/>
        <v>1</v>
      </c>
      <c r="AE35" s="28" t="b">
        <f t="shared" si="14"/>
        <v>1</v>
      </c>
      <c r="AF35" s="21" t="b">
        <f t="shared" si="15"/>
        <v>1</v>
      </c>
      <c r="AG35" s="32">
        <v>4.4404249999999996E-3</v>
      </c>
      <c r="AH35" s="21" t="b">
        <f t="shared" si="16"/>
        <v>0</v>
      </c>
      <c r="AI35" s="21" t="b">
        <v>1</v>
      </c>
      <c r="AJ35" s="21" t="b">
        <f t="shared" si="26"/>
        <v>1</v>
      </c>
      <c r="AK35" s="21" t="b">
        <f t="shared" si="17"/>
        <v>0</v>
      </c>
      <c r="AL35" s="21" t="b">
        <f>AND(AF35,NOT(AB35))</f>
        <v>0</v>
      </c>
      <c r="AM35" s="21" t="b">
        <f t="shared" si="19"/>
        <v>0</v>
      </c>
      <c r="AN35" s="21" t="b">
        <f t="shared" si="27"/>
        <v>0</v>
      </c>
      <c r="AO35" s="21" t="b">
        <f t="shared" si="20"/>
        <v>1</v>
      </c>
      <c r="AP35" s="21" t="b">
        <f t="shared" si="28"/>
        <v>0</v>
      </c>
      <c r="AQ35" s="21" t="b">
        <f t="shared" si="21"/>
        <v>0</v>
      </c>
      <c r="AR35" s="21" t="b">
        <f t="shared" si="22"/>
        <v>0</v>
      </c>
      <c r="AS35" s="21" t="b">
        <f t="shared" si="29"/>
        <v>0</v>
      </c>
      <c r="AT35" s="21" t="b">
        <f t="shared" si="30"/>
        <v>0</v>
      </c>
      <c r="AU35" s="64" t="b">
        <f t="shared" si="31"/>
        <v>1</v>
      </c>
      <c r="AV35" s="39" t="b">
        <v>0</v>
      </c>
      <c r="AW35" s="37" t="s">
        <v>639</v>
      </c>
      <c r="AX35" s="39" t="b">
        <f t="shared" si="32"/>
        <v>1</v>
      </c>
      <c r="AY35" s="37" t="str">
        <f t="shared" si="23"/>
        <v>FAIBLE</v>
      </c>
      <c r="AZ35" s="55" t="b">
        <v>0</v>
      </c>
      <c r="BA35" s="65" t="str">
        <f t="shared" si="24"/>
        <v>FAIBLE</v>
      </c>
      <c r="BB35" s="72" t="s">
        <v>647</v>
      </c>
      <c r="BC35" s="83" t="s">
        <v>648</v>
      </c>
      <c r="BD35" s="77" t="b">
        <v>0</v>
      </c>
      <c r="BE35" s="87"/>
    </row>
    <row r="36" spans="1:57" x14ac:dyDescent="0.2">
      <c r="A36" s="14">
        <v>5035</v>
      </c>
      <c r="B36" s="25" t="s">
        <v>256</v>
      </c>
      <c r="C36" s="33" t="s">
        <v>75</v>
      </c>
      <c r="D36" s="34"/>
      <c r="E36" s="34"/>
      <c r="F36" s="34"/>
      <c r="G36" s="34"/>
      <c r="H36" s="16">
        <v>381.33803999999901</v>
      </c>
      <c r="I36" s="15" t="s">
        <v>41</v>
      </c>
      <c r="J36" s="15" t="s">
        <v>504</v>
      </c>
      <c r="K36" s="15" t="s">
        <v>503</v>
      </c>
      <c r="L36" s="15" t="s">
        <v>503</v>
      </c>
      <c r="M36" s="15" t="s">
        <v>13</v>
      </c>
      <c r="N36" s="21" t="b">
        <v>1</v>
      </c>
      <c r="O36" s="21" t="b">
        <v>0</v>
      </c>
      <c r="P36" s="28" t="b">
        <v>1</v>
      </c>
      <c r="Q36" s="21" t="b">
        <f>IF(VLOOKUP(A36,MESU_MESO!A36:Q370,1,0),TRUE,FALSE)</f>
        <v>1</v>
      </c>
      <c r="R36" s="44">
        <v>9.2559299999999993</v>
      </c>
      <c r="S36" s="44">
        <v>0</v>
      </c>
      <c r="T36" s="44">
        <v>2.1347400000000001E-4</v>
      </c>
      <c r="U36" s="44">
        <v>376.24700000000001</v>
      </c>
      <c r="V36" s="44">
        <v>0</v>
      </c>
      <c r="W36" s="44">
        <v>1.83607E-3</v>
      </c>
      <c r="X36" s="44">
        <f t="shared" si="9"/>
        <v>376.24904954400006</v>
      </c>
      <c r="Y36" s="28">
        <f t="shared" si="25"/>
        <v>0.9866549100215678</v>
      </c>
      <c r="Z36" s="28" t="b">
        <f t="shared" si="1"/>
        <v>1</v>
      </c>
      <c r="AA36" s="28" t="b">
        <f t="shared" si="10"/>
        <v>0</v>
      </c>
      <c r="AB36" s="28" t="b">
        <f t="shared" si="11"/>
        <v>1</v>
      </c>
      <c r="AC36" s="28" t="b">
        <f t="shared" si="12"/>
        <v>0</v>
      </c>
      <c r="AD36" s="28" t="b">
        <f t="shared" si="13"/>
        <v>1</v>
      </c>
      <c r="AE36" s="28" t="b">
        <f t="shared" si="14"/>
        <v>1</v>
      </c>
      <c r="AF36" s="21" t="b">
        <f t="shared" si="15"/>
        <v>1</v>
      </c>
      <c r="AG36" s="32">
        <v>1.4109940000000001E-3</v>
      </c>
      <c r="AH36" s="21" t="b">
        <f t="shared" si="16"/>
        <v>0</v>
      </c>
      <c r="AI36" s="21" t="b">
        <v>0</v>
      </c>
      <c r="AJ36" s="21" t="b">
        <f t="shared" si="26"/>
        <v>1</v>
      </c>
      <c r="AK36" s="21" t="b">
        <f t="shared" si="17"/>
        <v>1</v>
      </c>
      <c r="AL36" s="21" t="b">
        <f t="shared" si="18"/>
        <v>0</v>
      </c>
      <c r="AM36" s="21" t="b">
        <f t="shared" si="19"/>
        <v>0</v>
      </c>
      <c r="AN36" s="21" t="b">
        <f t="shared" si="27"/>
        <v>1</v>
      </c>
      <c r="AO36" s="21" t="b">
        <f t="shared" si="20"/>
        <v>0</v>
      </c>
      <c r="AP36" s="21" t="b">
        <f t="shared" si="28"/>
        <v>0</v>
      </c>
      <c r="AQ36" s="21" t="b">
        <f t="shared" si="21"/>
        <v>0</v>
      </c>
      <c r="AR36" s="21" t="b">
        <f t="shared" si="22"/>
        <v>1</v>
      </c>
      <c r="AS36" s="21" t="b">
        <f t="shared" si="29"/>
        <v>0</v>
      </c>
      <c r="AT36" s="21" t="b">
        <f t="shared" si="30"/>
        <v>0</v>
      </c>
      <c r="AU36" s="64" t="b">
        <f t="shared" si="31"/>
        <v>0</v>
      </c>
      <c r="AV36" s="39" t="b">
        <v>0</v>
      </c>
      <c r="AW36" s="37" t="s">
        <v>640</v>
      </c>
      <c r="AX36" s="39" t="b">
        <f t="shared" si="32"/>
        <v>0</v>
      </c>
      <c r="AY36" s="37" t="str">
        <f t="shared" si="23"/>
        <v>FAIBLE</v>
      </c>
      <c r="AZ36" s="55" t="b">
        <v>0</v>
      </c>
      <c r="BA36" s="65" t="str">
        <f t="shared" si="24"/>
        <v>FAIBLE</v>
      </c>
      <c r="BB36" s="72" t="s">
        <v>647</v>
      </c>
      <c r="BC36" s="82">
        <v>0</v>
      </c>
      <c r="BD36" s="77" t="b">
        <v>0</v>
      </c>
      <c r="BE36" s="87"/>
    </row>
    <row r="37" spans="1:57" x14ac:dyDescent="0.2">
      <c r="A37" s="14">
        <v>5036</v>
      </c>
      <c r="B37" s="25" t="s">
        <v>535</v>
      </c>
      <c r="C37" s="33" t="s">
        <v>624</v>
      </c>
      <c r="D37" s="34"/>
      <c r="E37" s="34"/>
      <c r="F37" s="34"/>
      <c r="G37" s="34"/>
      <c r="H37" s="16">
        <v>509.68630999999903</v>
      </c>
      <c r="I37" s="15" t="s">
        <v>41</v>
      </c>
      <c r="J37" s="15" t="s">
        <v>504</v>
      </c>
      <c r="K37" s="15" t="s">
        <v>503</v>
      </c>
      <c r="L37" s="15" t="s">
        <v>503</v>
      </c>
      <c r="M37" s="15" t="s">
        <v>13</v>
      </c>
      <c r="N37" s="21" t="s">
        <v>633</v>
      </c>
      <c r="O37" s="21" t="s">
        <v>633</v>
      </c>
      <c r="P37" s="28" t="b">
        <v>1</v>
      </c>
      <c r="Q37" s="21" t="b">
        <v>0</v>
      </c>
      <c r="R37" s="44">
        <v>21.162800000000001</v>
      </c>
      <c r="S37" s="44">
        <v>24.639199999999999</v>
      </c>
      <c r="T37" s="44">
        <v>57.901600000000002</v>
      </c>
      <c r="U37" s="44">
        <v>9.4400200000000005</v>
      </c>
      <c r="V37" s="44">
        <v>0.99856500000000004</v>
      </c>
      <c r="W37" s="44">
        <v>396.88200000000001</v>
      </c>
      <c r="X37" s="44">
        <f t="shared" si="9"/>
        <v>489.86138500000004</v>
      </c>
      <c r="Y37" s="28">
        <f t="shared" si="25"/>
        <v>0.9611036737478803</v>
      </c>
      <c r="Z37" s="28" t="b">
        <f t="shared" si="1"/>
        <v>1</v>
      </c>
      <c r="AA37" s="28" t="b">
        <f t="shared" si="10"/>
        <v>1</v>
      </c>
      <c r="AB37" s="28" t="b">
        <f t="shared" si="11"/>
        <v>1</v>
      </c>
      <c r="AC37" s="28" t="b">
        <f t="shared" si="12"/>
        <v>1</v>
      </c>
      <c r="AD37" s="28" t="b">
        <f t="shared" si="13"/>
        <v>0</v>
      </c>
      <c r="AE37" s="28" t="b">
        <f t="shared" si="14"/>
        <v>1</v>
      </c>
      <c r="AF37" s="21" t="b">
        <f t="shared" si="15"/>
        <v>0</v>
      </c>
      <c r="AG37" s="32">
        <v>1.67436E-3</v>
      </c>
      <c r="AH37" s="21" t="b">
        <f t="shared" si="16"/>
        <v>0</v>
      </c>
      <c r="AI37" s="21" t="b">
        <v>1</v>
      </c>
      <c r="AJ37" s="21" t="str">
        <f t="shared" si="26"/>
        <v>N.P.</v>
      </c>
      <c r="AK37" s="21" t="b">
        <f t="shared" si="17"/>
        <v>0</v>
      </c>
      <c r="AL37" s="21" t="b">
        <f t="shared" si="18"/>
        <v>0</v>
      </c>
      <c r="AM37" s="21" t="b">
        <f t="shared" si="19"/>
        <v>0</v>
      </c>
      <c r="AN37" s="21" t="b">
        <f t="shared" si="27"/>
        <v>0</v>
      </c>
      <c r="AO37" s="21" t="b">
        <f t="shared" si="20"/>
        <v>0</v>
      </c>
      <c r="AP37" s="21" t="str">
        <f t="shared" si="28"/>
        <v>N.P.</v>
      </c>
      <c r="AQ37" s="21" t="str">
        <f t="shared" si="21"/>
        <v>N.P.</v>
      </c>
      <c r="AR37" s="21" t="str">
        <f t="shared" si="22"/>
        <v>N.P.</v>
      </c>
      <c r="AS37" s="21" t="str">
        <f t="shared" si="29"/>
        <v>N.P.</v>
      </c>
      <c r="AT37" s="21" t="str">
        <f t="shared" si="30"/>
        <v>N.CP.</v>
      </c>
      <c r="AU37" s="64" t="str">
        <f t="shared" si="31"/>
        <v>N.CP.</v>
      </c>
      <c r="AV37" s="39" t="s">
        <v>633</v>
      </c>
      <c r="AW37" s="37" t="s">
        <v>633</v>
      </c>
      <c r="AX37" s="39" t="str">
        <f t="shared" si="32"/>
        <v>N.P.</v>
      </c>
      <c r="AY37" s="37" t="str">
        <f t="shared" si="23"/>
        <v>N.P.</v>
      </c>
      <c r="AZ37" s="55" t="s">
        <v>633</v>
      </c>
      <c r="BA37" s="65" t="str">
        <f t="shared" si="24"/>
        <v>N.P.</v>
      </c>
      <c r="BB37" s="72" t="s">
        <v>647</v>
      </c>
      <c r="BC37" s="82">
        <v>0</v>
      </c>
      <c r="BD37" s="77" t="s">
        <v>633</v>
      </c>
      <c r="BE37" s="87"/>
    </row>
    <row r="38" spans="1:57" x14ac:dyDescent="0.2">
      <c r="A38" s="14">
        <v>5037</v>
      </c>
      <c r="B38" s="25" t="s">
        <v>536</v>
      </c>
      <c r="C38" s="33" t="s">
        <v>624</v>
      </c>
      <c r="D38" s="34"/>
      <c r="E38" s="34"/>
      <c r="F38" s="34"/>
      <c r="G38" s="34"/>
      <c r="H38" s="16">
        <v>380.77109000000002</v>
      </c>
      <c r="I38" s="15" t="s">
        <v>41</v>
      </c>
      <c r="J38" s="15" t="s">
        <v>504</v>
      </c>
      <c r="K38" s="15" t="s">
        <v>503</v>
      </c>
      <c r="L38" s="15" t="s">
        <v>503</v>
      </c>
      <c r="M38" s="15" t="s">
        <v>13</v>
      </c>
      <c r="N38" s="21" t="b">
        <v>0</v>
      </c>
      <c r="O38" s="21" t="b">
        <v>0</v>
      </c>
      <c r="P38" s="28" t="b">
        <v>1</v>
      </c>
      <c r="Q38" s="21" t="b">
        <v>0</v>
      </c>
      <c r="R38" s="44">
        <v>1.9330700000000001</v>
      </c>
      <c r="S38" s="44">
        <v>0</v>
      </c>
      <c r="T38" s="44">
        <v>37.786200000000001</v>
      </c>
      <c r="U38" s="44">
        <v>209.20599999999999</v>
      </c>
      <c r="V38" s="44">
        <v>0</v>
      </c>
      <c r="W38" s="44">
        <v>132.00399999999999</v>
      </c>
      <c r="X38" s="44">
        <f t="shared" si="9"/>
        <v>378.99619999999999</v>
      </c>
      <c r="Y38" s="28">
        <f t="shared" si="25"/>
        <v>0.99533869548762222</v>
      </c>
      <c r="Z38" s="28" t="b">
        <f t="shared" si="1"/>
        <v>1</v>
      </c>
      <c r="AA38" s="28" t="b">
        <f t="shared" si="10"/>
        <v>1</v>
      </c>
      <c r="AB38" s="28" t="b">
        <f t="shared" si="11"/>
        <v>1</v>
      </c>
      <c r="AC38" s="28" t="b">
        <f t="shared" si="12"/>
        <v>1</v>
      </c>
      <c r="AD38" s="28" t="b">
        <f t="shared" si="13"/>
        <v>0</v>
      </c>
      <c r="AE38" s="28" t="b">
        <f t="shared" si="14"/>
        <v>1</v>
      </c>
      <c r="AF38" s="21" t="b">
        <f t="shared" si="15"/>
        <v>0</v>
      </c>
      <c r="AG38" s="32">
        <v>1.948801E-3</v>
      </c>
      <c r="AH38" s="21" t="b">
        <f t="shared" si="16"/>
        <v>0</v>
      </c>
      <c r="AI38" s="21" t="b">
        <v>0</v>
      </c>
      <c r="AJ38" s="21" t="b">
        <f t="shared" si="26"/>
        <v>0</v>
      </c>
      <c r="AK38" s="21" t="b">
        <f t="shared" si="17"/>
        <v>1</v>
      </c>
      <c r="AL38" s="21" t="b">
        <f t="shared" si="18"/>
        <v>0</v>
      </c>
      <c r="AM38" s="21" t="b">
        <f t="shared" si="19"/>
        <v>0</v>
      </c>
      <c r="AN38" s="21" t="b">
        <f t="shared" si="27"/>
        <v>0</v>
      </c>
      <c r="AO38" s="21" t="b">
        <f t="shared" si="20"/>
        <v>0</v>
      </c>
      <c r="AP38" s="21" t="str">
        <f t="shared" si="28"/>
        <v>N.P.</v>
      </c>
      <c r="AQ38" s="21" t="str">
        <f t="shared" si="21"/>
        <v>N.P.</v>
      </c>
      <c r="AR38" s="21" t="str">
        <f t="shared" si="22"/>
        <v>N.P.</v>
      </c>
      <c r="AS38" s="21" t="str">
        <f t="shared" si="29"/>
        <v>N.P.</v>
      </c>
      <c r="AT38" s="21" t="str">
        <f t="shared" si="30"/>
        <v>N.CP.</v>
      </c>
      <c r="AU38" s="64" t="str">
        <f t="shared" si="31"/>
        <v>N.CP.</v>
      </c>
      <c r="AV38" s="39" t="s">
        <v>633</v>
      </c>
      <c r="AW38" s="37" t="s">
        <v>633</v>
      </c>
      <c r="AX38" s="39" t="str">
        <f t="shared" si="32"/>
        <v>N.P.</v>
      </c>
      <c r="AY38" s="37" t="str">
        <f t="shared" si="23"/>
        <v>N.P.</v>
      </c>
      <c r="AZ38" s="55" t="s">
        <v>633</v>
      </c>
      <c r="BA38" s="65" t="str">
        <f t="shared" si="24"/>
        <v>N.P.</v>
      </c>
      <c r="BB38" s="72" t="s">
        <v>647</v>
      </c>
      <c r="BC38" s="82">
        <v>0</v>
      </c>
      <c r="BD38" s="77" t="s">
        <v>633</v>
      </c>
      <c r="BE38" s="87"/>
    </row>
    <row r="39" spans="1:57" x14ac:dyDescent="0.2">
      <c r="A39" s="14">
        <v>5038</v>
      </c>
      <c r="B39" s="25" t="s">
        <v>259</v>
      </c>
      <c r="C39" s="33" t="s">
        <v>75</v>
      </c>
      <c r="D39" s="34"/>
      <c r="E39" s="34"/>
      <c r="F39" s="34"/>
      <c r="G39" s="34"/>
      <c r="H39" s="16">
        <v>1092.6500000000001</v>
      </c>
      <c r="I39" s="15" t="s">
        <v>41</v>
      </c>
      <c r="J39" s="15" t="s">
        <v>504</v>
      </c>
      <c r="K39" s="15" t="s">
        <v>503</v>
      </c>
      <c r="L39" s="15" t="s">
        <v>503</v>
      </c>
      <c r="M39" s="15" t="s">
        <v>13</v>
      </c>
      <c r="N39" s="21" t="b">
        <v>1</v>
      </c>
      <c r="O39" s="21" t="b">
        <v>0</v>
      </c>
      <c r="P39" s="28" t="b">
        <v>1</v>
      </c>
      <c r="Q39" s="21" t="b">
        <f>IF(VLOOKUP(A39,MESU_MESO!A39:Q373,1,0),TRUE,FALSE)</f>
        <v>1</v>
      </c>
      <c r="R39" s="44">
        <v>77.411500000000004</v>
      </c>
      <c r="S39" s="44">
        <v>0</v>
      </c>
      <c r="T39" s="44">
        <v>13.423500000000001</v>
      </c>
      <c r="U39" s="44">
        <v>987.43399999999997</v>
      </c>
      <c r="V39" s="44">
        <v>0</v>
      </c>
      <c r="W39" s="44">
        <v>17.3733</v>
      </c>
      <c r="X39" s="44">
        <f t="shared" si="9"/>
        <v>1018.2307999999999</v>
      </c>
      <c r="Y39" s="28">
        <f t="shared" si="25"/>
        <v>0.93189109046812779</v>
      </c>
      <c r="Z39" s="28" t="b">
        <f t="shared" si="1"/>
        <v>1</v>
      </c>
      <c r="AA39" s="28" t="b">
        <f t="shared" si="10"/>
        <v>1</v>
      </c>
      <c r="AB39" s="28" t="b">
        <f t="shared" si="11"/>
        <v>1</v>
      </c>
      <c r="AC39" s="28" t="b">
        <f t="shared" si="12"/>
        <v>1</v>
      </c>
      <c r="AD39" s="28" t="b">
        <f t="shared" si="13"/>
        <v>0</v>
      </c>
      <c r="AE39" s="28" t="b">
        <f t="shared" si="14"/>
        <v>1</v>
      </c>
      <c r="AF39" s="21" t="b">
        <f t="shared" si="15"/>
        <v>1</v>
      </c>
      <c r="AG39" s="32">
        <v>6.9181009999999999E-4</v>
      </c>
      <c r="AH39" s="21" t="b">
        <f t="shared" si="16"/>
        <v>0</v>
      </c>
      <c r="AI39" s="21" t="b">
        <v>0</v>
      </c>
      <c r="AJ39" s="21" t="b">
        <f t="shared" si="26"/>
        <v>1</v>
      </c>
      <c r="AK39" s="21" t="b">
        <f t="shared" si="17"/>
        <v>1</v>
      </c>
      <c r="AL39" s="21" t="b">
        <f t="shared" si="18"/>
        <v>0</v>
      </c>
      <c r="AM39" s="21" t="b">
        <f t="shared" si="19"/>
        <v>0</v>
      </c>
      <c r="AN39" s="21" t="b">
        <f t="shared" si="27"/>
        <v>1</v>
      </c>
      <c r="AO39" s="21" t="b">
        <f t="shared" si="20"/>
        <v>0</v>
      </c>
      <c r="AP39" s="21" t="b">
        <f t="shared" si="28"/>
        <v>0</v>
      </c>
      <c r="AQ39" s="21" t="b">
        <f t="shared" si="21"/>
        <v>0</v>
      </c>
      <c r="AR39" s="21" t="b">
        <f t="shared" si="22"/>
        <v>1</v>
      </c>
      <c r="AS39" s="21" t="b">
        <f t="shared" si="29"/>
        <v>0</v>
      </c>
      <c r="AT39" s="21" t="b">
        <f t="shared" si="30"/>
        <v>0</v>
      </c>
      <c r="AU39" s="64" t="b">
        <f t="shared" si="31"/>
        <v>0</v>
      </c>
      <c r="AV39" s="39" t="b">
        <v>0</v>
      </c>
      <c r="AW39" s="37" t="s">
        <v>640</v>
      </c>
      <c r="AX39" s="39" t="b">
        <f t="shared" si="32"/>
        <v>0</v>
      </c>
      <c r="AY39" s="37" t="str">
        <f t="shared" si="23"/>
        <v>FAIBLE</v>
      </c>
      <c r="AZ39" s="55" t="b">
        <v>0</v>
      </c>
      <c r="BA39" s="65" t="str">
        <f t="shared" si="24"/>
        <v>FAIBLE</v>
      </c>
      <c r="BB39" s="72" t="s">
        <v>647</v>
      </c>
      <c r="BC39" s="82">
        <v>0</v>
      </c>
      <c r="BD39" s="77" t="b">
        <v>0</v>
      </c>
      <c r="BE39" s="87"/>
    </row>
    <row r="40" spans="1:57" x14ac:dyDescent="0.2">
      <c r="A40" s="14">
        <v>5039</v>
      </c>
      <c r="B40" s="25" t="s">
        <v>537</v>
      </c>
      <c r="C40" s="33" t="s">
        <v>72</v>
      </c>
      <c r="D40" s="34"/>
      <c r="E40" s="34"/>
      <c r="F40" s="34"/>
      <c r="G40" s="34"/>
      <c r="H40" s="16">
        <v>909.39586999999904</v>
      </c>
      <c r="I40" s="15" t="s">
        <v>41</v>
      </c>
      <c r="J40" s="15" t="s">
        <v>504</v>
      </c>
      <c r="K40" s="15" t="s">
        <v>503</v>
      </c>
      <c r="L40" s="15" t="s">
        <v>503</v>
      </c>
      <c r="M40" s="15" t="s">
        <v>13</v>
      </c>
      <c r="N40" s="21" t="b">
        <v>1</v>
      </c>
      <c r="O40" s="21" t="b">
        <v>0</v>
      </c>
      <c r="P40" s="28" t="b">
        <v>1</v>
      </c>
      <c r="Q40" s="21" t="b">
        <f>IF(VLOOKUP(A40,MESU_MESO!A40:Q374,1,0),TRUE,FALSE)</f>
        <v>1</v>
      </c>
      <c r="R40" s="44">
        <v>454.37299999999999</v>
      </c>
      <c r="S40" s="44">
        <v>5.8444400000000001E-2</v>
      </c>
      <c r="T40" s="44">
        <v>0</v>
      </c>
      <c r="U40" s="44">
        <v>454.04199999999997</v>
      </c>
      <c r="V40" s="44">
        <v>0.121173</v>
      </c>
      <c r="W40" s="44">
        <v>0</v>
      </c>
      <c r="X40" s="44">
        <f t="shared" si="9"/>
        <v>454.22161739999996</v>
      </c>
      <c r="Y40" s="28">
        <f t="shared" si="25"/>
        <v>0.49947622634353994</v>
      </c>
      <c r="Z40" s="28" t="b">
        <f t="shared" si="1"/>
        <v>1</v>
      </c>
      <c r="AA40" s="28" t="b">
        <f t="shared" si="10"/>
        <v>1</v>
      </c>
      <c r="AB40" s="28" t="b">
        <f t="shared" si="11"/>
        <v>1</v>
      </c>
      <c r="AC40" s="28" t="b">
        <f t="shared" si="12"/>
        <v>1</v>
      </c>
      <c r="AD40" s="28" t="b">
        <f t="shared" si="13"/>
        <v>0</v>
      </c>
      <c r="AE40" s="28" t="b">
        <f t="shared" si="14"/>
        <v>1</v>
      </c>
      <c r="AF40" s="21" t="b">
        <f t="shared" si="15"/>
        <v>1</v>
      </c>
      <c r="AG40" s="32">
        <v>2.2244449999999998E-3</v>
      </c>
      <c r="AH40" s="21" t="b">
        <f t="shared" si="16"/>
        <v>0</v>
      </c>
      <c r="AI40" s="21" t="b">
        <v>0</v>
      </c>
      <c r="AJ40" s="21" t="b">
        <f t="shared" si="26"/>
        <v>1</v>
      </c>
      <c r="AK40" s="21" t="b">
        <f t="shared" si="17"/>
        <v>1</v>
      </c>
      <c r="AL40" s="21" t="b">
        <f t="shared" si="18"/>
        <v>0</v>
      </c>
      <c r="AM40" s="21" t="b">
        <f t="shared" si="19"/>
        <v>0</v>
      </c>
      <c r="AN40" s="21" t="b">
        <f t="shared" si="27"/>
        <v>1</v>
      </c>
      <c r="AO40" s="21" t="b">
        <f t="shared" si="20"/>
        <v>0</v>
      </c>
      <c r="AP40" s="21" t="b">
        <f t="shared" si="28"/>
        <v>0</v>
      </c>
      <c r="AQ40" s="21" t="b">
        <f t="shared" si="21"/>
        <v>0</v>
      </c>
      <c r="AR40" s="21" t="b">
        <f t="shared" si="22"/>
        <v>1</v>
      </c>
      <c r="AS40" s="21" t="b">
        <f t="shared" si="29"/>
        <v>0</v>
      </c>
      <c r="AT40" s="21" t="b">
        <f t="shared" si="30"/>
        <v>0</v>
      </c>
      <c r="AU40" s="64" t="b">
        <f t="shared" si="31"/>
        <v>0</v>
      </c>
      <c r="AV40" s="39" t="b">
        <v>0</v>
      </c>
      <c r="AW40" s="37" t="s">
        <v>640</v>
      </c>
      <c r="AX40" s="39" t="b">
        <f t="shared" si="32"/>
        <v>0</v>
      </c>
      <c r="AY40" s="37" t="str">
        <f t="shared" si="23"/>
        <v>FAIBLE</v>
      </c>
      <c r="AZ40" s="55" t="b">
        <v>0</v>
      </c>
      <c r="BA40" s="65" t="str">
        <f t="shared" si="24"/>
        <v>FAIBLE</v>
      </c>
      <c r="BB40" s="72" t="s">
        <v>647</v>
      </c>
      <c r="BC40" s="82">
        <v>0</v>
      </c>
      <c r="BD40" s="77" t="b">
        <v>0</v>
      </c>
      <c r="BE40" s="87"/>
    </row>
    <row r="41" spans="1:57" ht="33.75" x14ac:dyDescent="0.2">
      <c r="A41" s="14">
        <v>5040</v>
      </c>
      <c r="B41" s="25" t="s">
        <v>267</v>
      </c>
      <c r="C41" s="33" t="s">
        <v>72</v>
      </c>
      <c r="D41" s="34"/>
      <c r="E41" s="34"/>
      <c r="F41" s="34"/>
      <c r="G41" s="34"/>
      <c r="H41" s="16">
        <v>233.89214000000001</v>
      </c>
      <c r="I41" s="15" t="s">
        <v>41</v>
      </c>
      <c r="J41" s="15" t="s">
        <v>504</v>
      </c>
      <c r="K41" s="15" t="s">
        <v>503</v>
      </c>
      <c r="L41" s="15" t="s">
        <v>503</v>
      </c>
      <c r="M41" s="15" t="s">
        <v>13</v>
      </c>
      <c r="N41" s="21" t="s">
        <v>633</v>
      </c>
      <c r="O41" s="21" t="s">
        <v>633</v>
      </c>
      <c r="P41" s="28" t="b">
        <v>1</v>
      </c>
      <c r="Q41" s="21" t="b">
        <f>IF(VLOOKUP(A41,MESU_MESO!A41:Q375,1,0),TRUE,FALSE)</f>
        <v>1</v>
      </c>
      <c r="R41" s="44">
        <v>14.4796</v>
      </c>
      <c r="S41" s="44">
        <v>129.595</v>
      </c>
      <c r="T41" s="44">
        <v>0</v>
      </c>
      <c r="U41" s="44">
        <v>0.34628199999999998</v>
      </c>
      <c r="V41" s="44">
        <v>89.3001</v>
      </c>
      <c r="W41" s="44">
        <v>0</v>
      </c>
      <c r="X41" s="44">
        <f t="shared" si="9"/>
        <v>219.24138199999999</v>
      </c>
      <c r="Y41" s="28">
        <f t="shared" si="25"/>
        <v>0.93736105026872629</v>
      </c>
      <c r="Z41" s="28" t="b">
        <f t="shared" si="1"/>
        <v>1</v>
      </c>
      <c r="AA41" s="28" t="b">
        <f t="shared" si="10"/>
        <v>1</v>
      </c>
      <c r="AB41" s="28" t="b">
        <f t="shared" si="11"/>
        <v>1</v>
      </c>
      <c r="AC41" s="28" t="b">
        <f t="shared" si="12"/>
        <v>1</v>
      </c>
      <c r="AD41" s="28" t="b">
        <f t="shared" si="13"/>
        <v>0</v>
      </c>
      <c r="AE41" s="28" t="b">
        <f t="shared" si="14"/>
        <v>1</v>
      </c>
      <c r="AF41" s="21" t="b">
        <f t="shared" si="15"/>
        <v>1</v>
      </c>
      <c r="AG41" s="32">
        <v>1.7102010000000001E-2</v>
      </c>
      <c r="AH41" s="21" t="b">
        <f t="shared" si="16"/>
        <v>0</v>
      </c>
      <c r="AI41" s="21" t="b">
        <v>1</v>
      </c>
      <c r="AJ41" s="21" t="str">
        <f t="shared" si="26"/>
        <v>N.P.</v>
      </c>
      <c r="AK41" s="21" t="b">
        <f t="shared" si="17"/>
        <v>0</v>
      </c>
      <c r="AL41" s="21" t="b">
        <f t="shared" si="18"/>
        <v>0</v>
      </c>
      <c r="AM41" s="21" t="b">
        <f t="shared" si="19"/>
        <v>0</v>
      </c>
      <c r="AN41" s="21" t="b">
        <f t="shared" si="27"/>
        <v>0</v>
      </c>
      <c r="AO41" s="21" t="b">
        <f t="shared" si="20"/>
        <v>1</v>
      </c>
      <c r="AP41" s="21" t="b">
        <f t="shared" si="28"/>
        <v>0</v>
      </c>
      <c r="AQ41" s="21" t="b">
        <f t="shared" si="21"/>
        <v>0</v>
      </c>
      <c r="AR41" s="21" t="b">
        <f t="shared" si="22"/>
        <v>0</v>
      </c>
      <c r="AS41" s="21" t="b">
        <f t="shared" si="29"/>
        <v>0</v>
      </c>
      <c r="AT41" s="21" t="b">
        <f t="shared" si="30"/>
        <v>1</v>
      </c>
      <c r="AU41" s="64" t="b">
        <f t="shared" si="31"/>
        <v>0</v>
      </c>
      <c r="AV41" s="39" t="b">
        <v>1</v>
      </c>
      <c r="AW41" s="37" t="s">
        <v>638</v>
      </c>
      <c r="AX41" s="39" t="b">
        <f t="shared" si="32"/>
        <v>1</v>
      </c>
      <c r="AY41" s="37" t="str">
        <f t="shared" si="23"/>
        <v>MOYEN</v>
      </c>
      <c r="AZ41" s="55" t="b">
        <v>0</v>
      </c>
      <c r="BA41" s="65" t="str">
        <f t="shared" si="24"/>
        <v>MOYEN</v>
      </c>
      <c r="BB41" s="72"/>
      <c r="BC41" s="83" t="s">
        <v>662</v>
      </c>
      <c r="BD41" s="77" t="b">
        <v>0</v>
      </c>
      <c r="BE41" s="87"/>
    </row>
    <row r="42" spans="1:57" x14ac:dyDescent="0.2">
      <c r="A42" s="14">
        <v>5041</v>
      </c>
      <c r="B42" s="25" t="s">
        <v>538</v>
      </c>
      <c r="C42" s="33" t="s">
        <v>72</v>
      </c>
      <c r="D42" s="34"/>
      <c r="E42" s="34"/>
      <c r="F42" s="34"/>
      <c r="G42" s="34"/>
      <c r="H42" s="16">
        <v>423.32028000000003</v>
      </c>
      <c r="I42" s="15" t="s">
        <v>41</v>
      </c>
      <c r="J42" s="15" t="s">
        <v>504</v>
      </c>
      <c r="K42" s="15" t="s">
        <v>503</v>
      </c>
      <c r="L42" s="15" t="s">
        <v>504</v>
      </c>
      <c r="M42" s="15" t="s">
        <v>13</v>
      </c>
      <c r="N42" s="21" t="b">
        <v>0</v>
      </c>
      <c r="O42" s="21" t="b">
        <v>0</v>
      </c>
      <c r="P42" s="28" t="b">
        <v>1</v>
      </c>
      <c r="Q42" s="21" t="b">
        <f>IF(VLOOKUP(A42,MESU_MESO!A42:Q376,1,0),TRUE,FALSE)</f>
        <v>1</v>
      </c>
      <c r="R42" s="44">
        <v>92.737799999999993</v>
      </c>
      <c r="S42" s="44">
        <v>0</v>
      </c>
      <c r="T42" s="44">
        <v>0</v>
      </c>
      <c r="U42" s="44">
        <v>329.74599999999998</v>
      </c>
      <c r="V42" s="44">
        <v>0</v>
      </c>
      <c r="W42" s="44">
        <v>0</v>
      </c>
      <c r="X42" s="44">
        <f t="shared" si="9"/>
        <v>329.74599999999998</v>
      </c>
      <c r="Y42" s="28">
        <f t="shared" si="25"/>
        <v>0.77895157775101154</v>
      </c>
      <c r="Z42" s="28" t="b">
        <f t="shared" si="1"/>
        <v>1</v>
      </c>
      <c r="AA42" s="28" t="b">
        <f t="shared" si="10"/>
        <v>0</v>
      </c>
      <c r="AB42" s="28" t="b">
        <f t="shared" si="11"/>
        <v>1</v>
      </c>
      <c r="AC42" s="28" t="b">
        <f t="shared" si="12"/>
        <v>0</v>
      </c>
      <c r="AD42" s="28" t="b">
        <f t="shared" si="13"/>
        <v>1</v>
      </c>
      <c r="AE42" s="28" t="b">
        <f t="shared" si="14"/>
        <v>1</v>
      </c>
      <c r="AF42" s="21" t="b">
        <f t="shared" si="15"/>
        <v>1</v>
      </c>
      <c r="AG42" s="32">
        <v>2.485166E-3</v>
      </c>
      <c r="AH42" s="21" t="b">
        <f t="shared" si="16"/>
        <v>0</v>
      </c>
      <c r="AI42" s="21" t="b">
        <v>0</v>
      </c>
      <c r="AJ42" s="21" t="b">
        <f t="shared" si="26"/>
        <v>0</v>
      </c>
      <c r="AK42" s="21" t="b">
        <f t="shared" si="17"/>
        <v>1</v>
      </c>
      <c r="AL42" s="21" t="b">
        <f t="shared" si="18"/>
        <v>0</v>
      </c>
      <c r="AM42" s="21" t="b">
        <f t="shared" si="19"/>
        <v>0</v>
      </c>
      <c r="AN42" s="21" t="b">
        <f t="shared" si="27"/>
        <v>1</v>
      </c>
      <c r="AO42" s="21" t="b">
        <f t="shared" si="20"/>
        <v>0</v>
      </c>
      <c r="AP42" s="21" t="b">
        <f t="shared" si="28"/>
        <v>0</v>
      </c>
      <c r="AQ42" s="21" t="b">
        <f t="shared" si="21"/>
        <v>0</v>
      </c>
      <c r="AR42" s="21" t="b">
        <f t="shared" si="22"/>
        <v>1</v>
      </c>
      <c r="AS42" s="21" t="b">
        <f t="shared" si="29"/>
        <v>0</v>
      </c>
      <c r="AT42" s="21" t="b">
        <f t="shared" si="30"/>
        <v>0</v>
      </c>
      <c r="AU42" s="64" t="b">
        <f t="shared" si="31"/>
        <v>0</v>
      </c>
      <c r="AV42" s="39" t="b">
        <v>0</v>
      </c>
      <c r="AW42" s="37" t="s">
        <v>639</v>
      </c>
      <c r="AX42" s="39" t="b">
        <f t="shared" si="32"/>
        <v>0</v>
      </c>
      <c r="AY42" s="37" t="str">
        <f t="shared" si="23"/>
        <v>FAIBLE</v>
      </c>
      <c r="AZ42" s="55" t="b">
        <v>0</v>
      </c>
      <c r="BA42" s="65" t="str">
        <f t="shared" si="24"/>
        <v>FAIBLE</v>
      </c>
      <c r="BB42" s="72" t="s">
        <v>650</v>
      </c>
      <c r="BC42" s="82">
        <v>0</v>
      </c>
      <c r="BD42" s="77" t="b">
        <v>0</v>
      </c>
      <c r="BE42" s="87"/>
    </row>
    <row r="43" spans="1:57" x14ac:dyDescent="0.2">
      <c r="A43" s="14">
        <v>5042</v>
      </c>
      <c r="B43" s="25" t="s">
        <v>279</v>
      </c>
      <c r="C43" s="33" t="s">
        <v>623</v>
      </c>
      <c r="D43" s="34"/>
      <c r="E43" s="34"/>
      <c r="F43" s="34"/>
      <c r="G43" s="34"/>
      <c r="H43" s="16">
        <v>268.67592999999903</v>
      </c>
      <c r="I43" s="15" t="s">
        <v>41</v>
      </c>
      <c r="J43" s="15" t="s">
        <v>504</v>
      </c>
      <c r="K43" s="15" t="s">
        <v>503</v>
      </c>
      <c r="L43" s="15" t="s">
        <v>503</v>
      </c>
      <c r="M43" s="15" t="s">
        <v>13</v>
      </c>
      <c r="N43" s="21" t="b">
        <v>0</v>
      </c>
      <c r="O43" s="21" t="b">
        <v>0</v>
      </c>
      <c r="P43" s="28" t="b">
        <v>1</v>
      </c>
      <c r="Q43" s="21" t="b">
        <f>IF(VLOOKUP(A43,MESU_MESO!A43:Q377,1,0),TRUE,FALSE)</f>
        <v>1</v>
      </c>
      <c r="R43" s="44">
        <v>0</v>
      </c>
      <c r="S43" s="44">
        <v>0</v>
      </c>
      <c r="T43" s="44">
        <v>8.6472999999999995</v>
      </c>
      <c r="U43" s="44">
        <v>0</v>
      </c>
      <c r="V43" s="44">
        <v>0</v>
      </c>
      <c r="W43" s="44">
        <v>259.57299999999998</v>
      </c>
      <c r="X43" s="44">
        <f t="shared" si="9"/>
        <v>268.22029999999995</v>
      </c>
      <c r="Y43" s="28">
        <f t="shared" si="25"/>
        <v>0.99830416517028864</v>
      </c>
      <c r="Z43" s="28" t="b">
        <f t="shared" si="1"/>
        <v>1</v>
      </c>
      <c r="AA43" s="28" t="b">
        <f t="shared" si="10"/>
        <v>1</v>
      </c>
      <c r="AB43" s="28" t="b">
        <f t="shared" si="11"/>
        <v>1</v>
      </c>
      <c r="AC43" s="28" t="b">
        <f t="shared" si="12"/>
        <v>1</v>
      </c>
      <c r="AD43" s="28" t="b">
        <f t="shared" si="13"/>
        <v>0</v>
      </c>
      <c r="AE43" s="28" t="b">
        <f t="shared" si="14"/>
        <v>1</v>
      </c>
      <c r="AF43" s="21" t="b">
        <f t="shared" si="15"/>
        <v>1</v>
      </c>
      <c r="AG43" s="32">
        <v>4.3281609999999998E-2</v>
      </c>
      <c r="AH43" s="21" t="b">
        <f t="shared" si="16"/>
        <v>0</v>
      </c>
      <c r="AI43" s="21" t="b">
        <v>1</v>
      </c>
      <c r="AJ43" s="21" t="b">
        <f t="shared" si="26"/>
        <v>0</v>
      </c>
      <c r="AK43" s="21" t="b">
        <f t="shared" si="17"/>
        <v>0</v>
      </c>
      <c r="AL43" s="21" t="b">
        <f t="shared" si="18"/>
        <v>0</v>
      </c>
      <c r="AM43" s="21" t="b">
        <f t="shared" si="19"/>
        <v>0</v>
      </c>
      <c r="AN43" s="21" t="b">
        <f t="shared" si="27"/>
        <v>0</v>
      </c>
      <c r="AO43" s="21" t="b">
        <f t="shared" si="20"/>
        <v>1</v>
      </c>
      <c r="AP43" s="21" t="b">
        <f t="shared" si="28"/>
        <v>0</v>
      </c>
      <c r="AQ43" s="21" t="b">
        <f t="shared" si="21"/>
        <v>0</v>
      </c>
      <c r="AR43" s="21" t="b">
        <f t="shared" si="22"/>
        <v>0</v>
      </c>
      <c r="AS43" s="21" t="b">
        <f t="shared" si="29"/>
        <v>0</v>
      </c>
      <c r="AT43" s="21" t="b">
        <f t="shared" si="30"/>
        <v>1</v>
      </c>
      <c r="AU43" s="64" t="b">
        <f t="shared" si="31"/>
        <v>0</v>
      </c>
      <c r="AV43" s="39" t="b">
        <v>1</v>
      </c>
      <c r="AW43" s="37" t="s">
        <v>640</v>
      </c>
      <c r="AX43" s="39" t="b">
        <f t="shared" si="32"/>
        <v>1</v>
      </c>
      <c r="AY43" s="37" t="str">
        <f t="shared" si="23"/>
        <v>MOYEN</v>
      </c>
      <c r="AZ43" s="55" t="b">
        <v>1</v>
      </c>
      <c r="BA43" s="65" t="str">
        <f t="shared" si="24"/>
        <v>MOYEN</v>
      </c>
      <c r="BB43" s="72" t="s">
        <v>645</v>
      </c>
      <c r="BC43" s="82">
        <v>0</v>
      </c>
      <c r="BD43" s="77" t="b">
        <v>1</v>
      </c>
      <c r="BE43" s="87"/>
    </row>
    <row r="44" spans="1:57" ht="48" x14ac:dyDescent="0.2">
      <c r="A44" s="14">
        <v>5043</v>
      </c>
      <c r="B44" s="25" t="s">
        <v>539</v>
      </c>
      <c r="C44" s="33" t="s">
        <v>184</v>
      </c>
      <c r="D44" s="34"/>
      <c r="E44" s="34"/>
      <c r="F44" s="34"/>
      <c r="G44" s="34"/>
      <c r="H44" s="16">
        <v>14505.127</v>
      </c>
      <c r="I44" s="15" t="s">
        <v>289</v>
      </c>
      <c r="J44" s="15" t="s">
        <v>504</v>
      </c>
      <c r="K44" s="15" t="s">
        <v>503</v>
      </c>
      <c r="L44" s="15" t="s">
        <v>503</v>
      </c>
      <c r="M44" s="15" t="s">
        <v>13</v>
      </c>
      <c r="N44" s="21" t="b">
        <v>0</v>
      </c>
      <c r="O44" s="21" t="b">
        <v>0</v>
      </c>
      <c r="P44" s="28" t="b">
        <v>1</v>
      </c>
      <c r="Q44" s="21" t="b">
        <v>0</v>
      </c>
      <c r="R44" s="44">
        <v>8436.01</v>
      </c>
      <c r="S44" s="44">
        <v>930.173</v>
      </c>
      <c r="T44" s="44">
        <v>1.3657900000000001E-4</v>
      </c>
      <c r="U44" s="44">
        <v>2176.4699999999998</v>
      </c>
      <c r="V44" s="44">
        <v>3001.87</v>
      </c>
      <c r="W44" s="44">
        <v>4.16301E-3</v>
      </c>
      <c r="X44" s="44">
        <f t="shared" si="9"/>
        <v>6108.5172995890007</v>
      </c>
      <c r="Y44" s="28">
        <f t="shared" si="25"/>
        <v>0.42112815003887938</v>
      </c>
      <c r="Z44" s="28" t="b">
        <f t="shared" si="1"/>
        <v>1</v>
      </c>
      <c r="AA44" s="28" t="b">
        <f t="shared" si="10"/>
        <v>1</v>
      </c>
      <c r="AB44" s="28" t="b">
        <f t="shared" si="11"/>
        <v>1</v>
      </c>
      <c r="AC44" s="28" t="b">
        <f t="shared" si="12"/>
        <v>1</v>
      </c>
      <c r="AD44" s="28" t="b">
        <f t="shared" si="13"/>
        <v>0</v>
      </c>
      <c r="AE44" s="28" t="b">
        <f t="shared" si="14"/>
        <v>1</v>
      </c>
      <c r="AF44" s="21" t="b">
        <f t="shared" si="15"/>
        <v>0</v>
      </c>
      <c r="AG44" s="32">
        <v>3.0090379999999999E-3</v>
      </c>
      <c r="AH44" s="21" t="b">
        <f t="shared" si="16"/>
        <v>0</v>
      </c>
      <c r="AI44" s="21" t="b">
        <v>0</v>
      </c>
      <c r="AJ44" s="21" t="b">
        <f t="shared" si="26"/>
        <v>0</v>
      </c>
      <c r="AK44" s="21" t="b">
        <f t="shared" si="17"/>
        <v>1</v>
      </c>
      <c r="AL44" s="21" t="b">
        <f t="shared" si="18"/>
        <v>0</v>
      </c>
      <c r="AM44" s="21" t="b">
        <f t="shared" si="19"/>
        <v>0</v>
      </c>
      <c r="AN44" s="21" t="b">
        <f t="shared" si="27"/>
        <v>0</v>
      </c>
      <c r="AO44" s="21" t="b">
        <f t="shared" si="20"/>
        <v>0</v>
      </c>
      <c r="AP44" s="21" t="str">
        <f t="shared" si="28"/>
        <v>N.P.</v>
      </c>
      <c r="AQ44" s="21" t="str">
        <f t="shared" si="21"/>
        <v>N.P.</v>
      </c>
      <c r="AR44" s="21" t="str">
        <f t="shared" si="22"/>
        <v>N.P.</v>
      </c>
      <c r="AS44" s="21" t="str">
        <f t="shared" si="29"/>
        <v>N.P.</v>
      </c>
      <c r="AT44" s="21" t="str">
        <f t="shared" si="30"/>
        <v>N.CP.</v>
      </c>
      <c r="AU44" s="64" t="str">
        <f t="shared" si="31"/>
        <v>N.CP.</v>
      </c>
      <c r="AV44" s="39" t="s">
        <v>633</v>
      </c>
      <c r="AW44" s="37" t="s">
        <v>633</v>
      </c>
      <c r="AX44" s="39" t="str">
        <f t="shared" si="32"/>
        <v>N.P.</v>
      </c>
      <c r="AY44" s="37" t="str">
        <f t="shared" si="23"/>
        <v>N.P.</v>
      </c>
      <c r="AZ44" s="55" t="s">
        <v>633</v>
      </c>
      <c r="BA44" s="65" t="str">
        <f t="shared" si="24"/>
        <v>N.P.</v>
      </c>
      <c r="BB44" s="72" t="s">
        <v>647</v>
      </c>
      <c r="BC44" s="82">
        <v>0</v>
      </c>
      <c r="BD44" s="78" t="s">
        <v>658</v>
      </c>
      <c r="BE44" s="87" t="s">
        <v>676</v>
      </c>
    </row>
    <row r="45" spans="1:57" ht="84" x14ac:dyDescent="0.2">
      <c r="A45" s="14">
        <v>5044</v>
      </c>
      <c r="B45" s="25" t="s">
        <v>288</v>
      </c>
      <c r="C45" s="33" t="s">
        <v>231</v>
      </c>
      <c r="D45" s="34"/>
      <c r="E45" s="34"/>
      <c r="F45" s="34"/>
      <c r="G45" s="34"/>
      <c r="H45" s="16">
        <v>5048.6162000000004</v>
      </c>
      <c r="I45" s="15" t="s">
        <v>289</v>
      </c>
      <c r="J45" s="15" t="s">
        <v>504</v>
      </c>
      <c r="K45" s="15" t="s">
        <v>503</v>
      </c>
      <c r="L45" s="15" t="s">
        <v>503</v>
      </c>
      <c r="M45" s="15" t="s">
        <v>13</v>
      </c>
      <c r="N45" s="21" t="s">
        <v>633</v>
      </c>
      <c r="O45" s="21" t="s">
        <v>633</v>
      </c>
      <c r="P45" s="28" t="b">
        <v>1</v>
      </c>
      <c r="Q45" s="21" t="b">
        <f>IF(VLOOKUP(A45,MESU_MESO!A45:Q379,1,0),TRUE,FALSE)</f>
        <v>1</v>
      </c>
      <c r="R45" s="44">
        <v>3384.03</v>
      </c>
      <c r="S45" s="44">
        <v>25.1371</v>
      </c>
      <c r="T45" s="44">
        <v>298.14699999999999</v>
      </c>
      <c r="U45" s="44">
        <v>1253.3399999999999</v>
      </c>
      <c r="V45" s="44">
        <v>6.7111099999999995E-5</v>
      </c>
      <c r="W45" s="44">
        <v>77.003399999999999</v>
      </c>
      <c r="X45" s="44">
        <f t="shared" si="9"/>
        <v>1653.6275671111</v>
      </c>
      <c r="Y45" s="28">
        <f t="shared" si="25"/>
        <v>0.32754075604144756</v>
      </c>
      <c r="Z45" s="28" t="b">
        <f t="shared" si="1"/>
        <v>1</v>
      </c>
      <c r="AA45" s="28" t="b">
        <f t="shared" si="10"/>
        <v>1</v>
      </c>
      <c r="AB45" s="28" t="b">
        <f t="shared" si="11"/>
        <v>1</v>
      </c>
      <c r="AC45" s="28" t="b">
        <f t="shared" si="12"/>
        <v>1</v>
      </c>
      <c r="AD45" s="28" t="b">
        <f t="shared" si="13"/>
        <v>0</v>
      </c>
      <c r="AE45" s="28" t="b">
        <f t="shared" si="14"/>
        <v>1</v>
      </c>
      <c r="AF45" s="21" t="b">
        <f t="shared" si="15"/>
        <v>1</v>
      </c>
      <c r="AG45" s="32">
        <v>1.9721090000000001E-3</v>
      </c>
      <c r="AH45" s="21" t="b">
        <f t="shared" si="16"/>
        <v>0</v>
      </c>
      <c r="AI45" s="21" t="b">
        <v>0</v>
      </c>
      <c r="AJ45" s="21" t="str">
        <f t="shared" si="26"/>
        <v>N.P.</v>
      </c>
      <c r="AK45" s="21" t="b">
        <f t="shared" si="17"/>
        <v>1</v>
      </c>
      <c r="AL45" s="21" t="b">
        <f t="shared" si="18"/>
        <v>0</v>
      </c>
      <c r="AM45" s="21" t="b">
        <f t="shared" si="19"/>
        <v>0</v>
      </c>
      <c r="AN45" s="21" t="b">
        <f t="shared" si="27"/>
        <v>1</v>
      </c>
      <c r="AO45" s="21" t="b">
        <f t="shared" si="20"/>
        <v>0</v>
      </c>
      <c r="AP45" s="21" t="b">
        <f t="shared" si="28"/>
        <v>0</v>
      </c>
      <c r="AQ45" s="21" t="b">
        <f t="shared" si="21"/>
        <v>0</v>
      </c>
      <c r="AR45" s="21" t="b">
        <f t="shared" si="22"/>
        <v>1</v>
      </c>
      <c r="AS45" s="21" t="b">
        <f t="shared" si="29"/>
        <v>0</v>
      </c>
      <c r="AT45" s="21" t="b">
        <f t="shared" si="30"/>
        <v>0</v>
      </c>
      <c r="AU45" s="64" t="b">
        <f t="shared" si="31"/>
        <v>0</v>
      </c>
      <c r="AV45" s="39" t="b">
        <v>0</v>
      </c>
      <c r="AW45" s="37" t="s">
        <v>638</v>
      </c>
      <c r="AX45" s="39" t="b">
        <f t="shared" si="32"/>
        <v>0</v>
      </c>
      <c r="AY45" s="37" t="str">
        <f t="shared" si="23"/>
        <v>FAIBLE</v>
      </c>
      <c r="AZ45" s="75" t="s">
        <v>658</v>
      </c>
      <c r="BA45" s="79" t="s">
        <v>666</v>
      </c>
      <c r="BB45" s="72" t="s">
        <v>650</v>
      </c>
      <c r="BC45" s="82">
        <v>0</v>
      </c>
      <c r="BD45" s="74" t="s">
        <v>658</v>
      </c>
      <c r="BE45" s="87" t="s">
        <v>677</v>
      </c>
    </row>
    <row r="46" spans="1:57" ht="36" x14ac:dyDescent="0.2">
      <c r="A46" s="14">
        <v>5045</v>
      </c>
      <c r="B46" s="25" t="s">
        <v>540</v>
      </c>
      <c r="C46" s="33" t="s">
        <v>625</v>
      </c>
      <c r="D46" s="34"/>
      <c r="E46" s="34"/>
      <c r="F46" s="34"/>
      <c r="G46" s="34"/>
      <c r="H46" s="16">
        <v>7673.2196999999896</v>
      </c>
      <c r="I46" s="15" t="s">
        <v>41</v>
      </c>
      <c r="J46" s="15" t="s">
        <v>503</v>
      </c>
      <c r="K46" s="15" t="s">
        <v>503</v>
      </c>
      <c r="L46" s="15" t="s">
        <v>503</v>
      </c>
      <c r="M46" s="15" t="s">
        <v>507</v>
      </c>
      <c r="N46" s="21" t="b">
        <v>0</v>
      </c>
      <c r="O46" s="21" t="b">
        <v>0</v>
      </c>
      <c r="P46" s="28" t="b">
        <v>1</v>
      </c>
      <c r="Q46" s="21" t="b">
        <f>IF(VLOOKUP(A46,MESU_MESO!A46:Q380,1,0),TRUE,FALSE)</f>
        <v>1</v>
      </c>
      <c r="R46" s="44">
        <v>3885.56</v>
      </c>
      <c r="S46" s="44">
        <v>1.6209900000000001E-3</v>
      </c>
      <c r="T46" s="44">
        <v>0</v>
      </c>
      <c r="U46" s="44">
        <v>3765.86</v>
      </c>
      <c r="V46" s="44">
        <v>4.08052E-4</v>
      </c>
      <c r="W46" s="44">
        <v>0</v>
      </c>
      <c r="X46" s="44">
        <f t="shared" si="9"/>
        <v>3765.8620290419999</v>
      </c>
      <c r="Y46" s="28">
        <f t="shared" si="25"/>
        <v>0.49077990417008455</v>
      </c>
      <c r="Z46" s="28" t="b">
        <f t="shared" si="1"/>
        <v>1</v>
      </c>
      <c r="AA46" s="28" t="b">
        <f t="shared" si="10"/>
        <v>0</v>
      </c>
      <c r="AB46" s="28" t="b">
        <f t="shared" si="11"/>
        <v>1</v>
      </c>
      <c r="AC46" s="28" t="b">
        <f t="shared" si="12"/>
        <v>0</v>
      </c>
      <c r="AD46" s="28" t="b">
        <f t="shared" si="13"/>
        <v>1</v>
      </c>
      <c r="AE46" s="28" t="b">
        <f t="shared" si="14"/>
        <v>1</v>
      </c>
      <c r="AF46" s="21" t="b">
        <f t="shared" si="15"/>
        <v>1</v>
      </c>
      <c r="AG46" s="32">
        <v>6.7408449999999995E-2</v>
      </c>
      <c r="AH46" s="21" t="b">
        <f t="shared" si="16"/>
        <v>0</v>
      </c>
      <c r="AI46" s="21" t="b">
        <v>1</v>
      </c>
      <c r="AJ46" s="21" t="b">
        <f t="shared" si="26"/>
        <v>0</v>
      </c>
      <c r="AK46" s="21" t="b">
        <f t="shared" si="17"/>
        <v>0</v>
      </c>
      <c r="AL46" s="21" t="b">
        <f t="shared" si="18"/>
        <v>0</v>
      </c>
      <c r="AM46" s="21" t="b">
        <f t="shared" si="19"/>
        <v>0</v>
      </c>
      <c r="AN46" s="21" t="b">
        <f t="shared" si="27"/>
        <v>0</v>
      </c>
      <c r="AO46" s="21" t="b">
        <f t="shared" si="20"/>
        <v>1</v>
      </c>
      <c r="AP46" s="21" t="b">
        <f t="shared" si="28"/>
        <v>0</v>
      </c>
      <c r="AQ46" s="21" t="b">
        <f t="shared" si="21"/>
        <v>0</v>
      </c>
      <c r="AR46" s="21" t="b">
        <f t="shared" si="22"/>
        <v>0</v>
      </c>
      <c r="AS46" s="21" t="b">
        <f t="shared" si="29"/>
        <v>0</v>
      </c>
      <c r="AT46" s="21" t="b">
        <f t="shared" si="30"/>
        <v>0</v>
      </c>
      <c r="AU46" s="64" t="b">
        <f t="shared" si="31"/>
        <v>1</v>
      </c>
      <c r="AV46" s="39" t="b">
        <v>0</v>
      </c>
      <c r="AW46" s="37" t="s">
        <v>640</v>
      </c>
      <c r="AX46" s="39" t="b">
        <f t="shared" si="32"/>
        <v>1</v>
      </c>
      <c r="AY46" s="37" t="str">
        <f t="shared" si="23"/>
        <v>FAIBLE</v>
      </c>
      <c r="AZ46" s="55" t="b">
        <v>0</v>
      </c>
      <c r="BA46" s="65" t="str">
        <f t="shared" si="24"/>
        <v>FAIBLE</v>
      </c>
      <c r="BB46" s="72" t="s">
        <v>650</v>
      </c>
      <c r="BC46" s="84" t="s">
        <v>655</v>
      </c>
      <c r="BD46" s="77" t="b">
        <v>0</v>
      </c>
      <c r="BE46" s="87" t="s">
        <v>678</v>
      </c>
    </row>
    <row r="47" spans="1:57" ht="336" x14ac:dyDescent="0.2">
      <c r="A47" s="14">
        <v>5046</v>
      </c>
      <c r="B47" s="25" t="s">
        <v>334</v>
      </c>
      <c r="C47" s="33" t="s">
        <v>231</v>
      </c>
      <c r="D47" s="34"/>
      <c r="E47" s="34"/>
      <c r="F47" s="34"/>
      <c r="G47" s="34"/>
      <c r="H47" s="16">
        <v>2532.7246</v>
      </c>
      <c r="I47" s="15" t="s">
        <v>41</v>
      </c>
      <c r="J47" s="15" t="s">
        <v>504</v>
      </c>
      <c r="K47" s="15" t="s">
        <v>503</v>
      </c>
      <c r="L47" s="15" t="s">
        <v>504</v>
      </c>
      <c r="M47" s="15" t="s">
        <v>13</v>
      </c>
      <c r="N47" s="21" t="b">
        <v>0</v>
      </c>
      <c r="O47" s="21" t="b">
        <v>0</v>
      </c>
      <c r="P47" s="28" t="b">
        <v>1</v>
      </c>
      <c r="Q47" s="21" t="b">
        <f>IF(VLOOKUP(A47,MESU_MESO!A47:Q381,1,0),TRUE,FALSE)</f>
        <v>1</v>
      </c>
      <c r="R47" s="44">
        <v>1151.56</v>
      </c>
      <c r="S47" s="44">
        <v>216.99199999999999</v>
      </c>
      <c r="T47" s="44">
        <v>0</v>
      </c>
      <c r="U47" s="44">
        <v>526.00800000000004</v>
      </c>
      <c r="V47" s="44">
        <v>656.35400000000004</v>
      </c>
      <c r="W47" s="44">
        <v>15.8332</v>
      </c>
      <c r="X47" s="44">
        <f t="shared" si="9"/>
        <v>1415.1872000000001</v>
      </c>
      <c r="Y47" s="28">
        <f t="shared" si="25"/>
        <v>0.55876079065209061</v>
      </c>
      <c r="Z47" s="28" t="b">
        <f t="shared" si="1"/>
        <v>1</v>
      </c>
      <c r="AA47" s="28" t="b">
        <f t="shared" si="10"/>
        <v>1</v>
      </c>
      <c r="AB47" s="28" t="b">
        <f t="shared" si="11"/>
        <v>1</v>
      </c>
      <c r="AC47" s="28" t="b">
        <f t="shared" si="12"/>
        <v>1</v>
      </c>
      <c r="AD47" s="28" t="b">
        <f t="shared" si="13"/>
        <v>0</v>
      </c>
      <c r="AE47" s="28" t="b">
        <f t="shared" si="14"/>
        <v>1</v>
      </c>
      <c r="AF47" s="21" t="b">
        <f t="shared" si="15"/>
        <v>1</v>
      </c>
      <c r="AG47" s="32">
        <v>5.970876E-2</v>
      </c>
      <c r="AH47" s="21" t="b">
        <f t="shared" si="16"/>
        <v>0</v>
      </c>
      <c r="AI47" s="21" t="b">
        <v>1</v>
      </c>
      <c r="AJ47" s="21" t="b">
        <f t="shared" si="26"/>
        <v>0</v>
      </c>
      <c r="AK47" s="21" t="b">
        <f t="shared" si="17"/>
        <v>0</v>
      </c>
      <c r="AL47" s="21" t="b">
        <f t="shared" si="18"/>
        <v>0</v>
      </c>
      <c r="AM47" s="21" t="b">
        <f t="shared" si="19"/>
        <v>0</v>
      </c>
      <c r="AN47" s="21" t="b">
        <f t="shared" si="27"/>
        <v>0</v>
      </c>
      <c r="AO47" s="21" t="b">
        <f t="shared" si="20"/>
        <v>1</v>
      </c>
      <c r="AP47" s="21" t="b">
        <f t="shared" si="28"/>
        <v>0</v>
      </c>
      <c r="AQ47" s="21" t="b">
        <f t="shared" si="21"/>
        <v>0</v>
      </c>
      <c r="AR47" s="21" t="b">
        <f t="shared" si="22"/>
        <v>0</v>
      </c>
      <c r="AS47" s="21" t="b">
        <f t="shared" si="29"/>
        <v>0</v>
      </c>
      <c r="AT47" s="21" t="b">
        <f t="shared" si="30"/>
        <v>1</v>
      </c>
      <c r="AU47" s="64" t="b">
        <f t="shared" si="31"/>
        <v>0</v>
      </c>
      <c r="AV47" s="39" t="b">
        <v>1</v>
      </c>
      <c r="AW47" s="37" t="s">
        <v>640</v>
      </c>
      <c r="AX47" s="39" t="b">
        <f t="shared" si="32"/>
        <v>1</v>
      </c>
      <c r="AY47" s="37" t="str">
        <f t="shared" si="23"/>
        <v>MOYEN</v>
      </c>
      <c r="AZ47" s="55" t="b">
        <v>0</v>
      </c>
      <c r="BA47" s="65" t="str">
        <f t="shared" si="24"/>
        <v>MOYEN</v>
      </c>
      <c r="BB47" s="72" t="s">
        <v>650</v>
      </c>
      <c r="BC47" s="84" t="s">
        <v>655</v>
      </c>
      <c r="BD47" s="74" t="s">
        <v>658</v>
      </c>
      <c r="BE47" s="87" t="s">
        <v>0</v>
      </c>
    </row>
    <row r="48" spans="1:57" x14ac:dyDescent="0.2">
      <c r="A48" s="14">
        <v>5047</v>
      </c>
      <c r="B48" s="25" t="s">
        <v>541</v>
      </c>
      <c r="C48" s="33" t="s">
        <v>184</v>
      </c>
      <c r="D48" s="34"/>
      <c r="E48" s="34"/>
      <c r="F48" s="34"/>
      <c r="G48" s="34"/>
      <c r="H48" s="16">
        <v>3823.3292999999899</v>
      </c>
      <c r="I48" s="15" t="s">
        <v>41</v>
      </c>
      <c r="J48" s="15" t="s">
        <v>503</v>
      </c>
      <c r="K48" s="15" t="s">
        <v>503</v>
      </c>
      <c r="L48" s="15" t="s">
        <v>503</v>
      </c>
      <c r="M48" s="15" t="s">
        <v>507</v>
      </c>
      <c r="N48" s="21" t="b">
        <v>0</v>
      </c>
      <c r="O48" s="21" t="b">
        <v>0</v>
      </c>
      <c r="P48" s="28" t="b">
        <v>1</v>
      </c>
      <c r="Q48" s="21" t="b">
        <v>0</v>
      </c>
      <c r="R48" s="44">
        <v>245.64500000000001</v>
      </c>
      <c r="S48" s="44">
        <v>6.3141999999999998E-3</v>
      </c>
      <c r="T48" s="44">
        <v>0</v>
      </c>
      <c r="U48" s="44">
        <v>2531.58</v>
      </c>
      <c r="V48" s="44">
        <v>1039.57</v>
      </c>
      <c r="W48" s="44">
        <v>0</v>
      </c>
      <c r="X48" s="44">
        <f t="shared" si="9"/>
        <v>3571.1563141999995</v>
      </c>
      <c r="Y48" s="28">
        <f t="shared" si="25"/>
        <v>0.93404361329797281</v>
      </c>
      <c r="Z48" s="28" t="b">
        <f t="shared" si="1"/>
        <v>1</v>
      </c>
      <c r="AA48" s="28" t="b">
        <f t="shared" si="10"/>
        <v>1</v>
      </c>
      <c r="AB48" s="28" t="b">
        <f t="shared" si="11"/>
        <v>1</v>
      </c>
      <c r="AC48" s="28" t="b">
        <f t="shared" si="12"/>
        <v>1</v>
      </c>
      <c r="AD48" s="28" t="b">
        <f t="shared" si="13"/>
        <v>0</v>
      </c>
      <c r="AE48" s="28" t="b">
        <f t="shared" si="14"/>
        <v>1</v>
      </c>
      <c r="AF48" s="21" t="b">
        <f t="shared" si="15"/>
        <v>0</v>
      </c>
      <c r="AG48" s="32">
        <v>4.1340630000000003E-2</v>
      </c>
      <c r="AH48" s="21" t="b">
        <f t="shared" si="16"/>
        <v>0</v>
      </c>
      <c r="AI48" s="21" t="b">
        <v>1</v>
      </c>
      <c r="AJ48" s="21" t="b">
        <f t="shared" si="26"/>
        <v>0</v>
      </c>
      <c r="AK48" s="21" t="b">
        <f t="shared" si="17"/>
        <v>0</v>
      </c>
      <c r="AL48" s="21" t="b">
        <f t="shared" si="18"/>
        <v>0</v>
      </c>
      <c r="AM48" s="21" t="b">
        <f t="shared" si="19"/>
        <v>0</v>
      </c>
      <c r="AN48" s="21" t="b">
        <f t="shared" si="27"/>
        <v>0</v>
      </c>
      <c r="AO48" s="21" t="b">
        <f t="shared" si="20"/>
        <v>0</v>
      </c>
      <c r="AP48" s="21" t="str">
        <f t="shared" si="28"/>
        <v>N.P.</v>
      </c>
      <c r="AQ48" s="21" t="str">
        <f t="shared" si="21"/>
        <v>N.P.</v>
      </c>
      <c r="AR48" s="21" t="str">
        <f t="shared" si="22"/>
        <v>N.P.</v>
      </c>
      <c r="AS48" s="21" t="str">
        <f t="shared" si="29"/>
        <v>N.P.</v>
      </c>
      <c r="AT48" s="21" t="str">
        <f t="shared" si="30"/>
        <v>N.CP.</v>
      </c>
      <c r="AU48" s="64" t="str">
        <f t="shared" si="31"/>
        <v>N.CP.</v>
      </c>
      <c r="AV48" s="39" t="s">
        <v>633</v>
      </c>
      <c r="AW48" s="37" t="s">
        <v>633</v>
      </c>
      <c r="AX48" s="39" t="str">
        <f t="shared" si="32"/>
        <v>N.P.</v>
      </c>
      <c r="AY48" s="37" t="str">
        <f t="shared" si="23"/>
        <v>N.P.</v>
      </c>
      <c r="AZ48" s="55" t="s">
        <v>633</v>
      </c>
      <c r="BA48" s="65" t="str">
        <f t="shared" si="24"/>
        <v>N.P.</v>
      </c>
      <c r="BB48" s="72" t="s">
        <v>650</v>
      </c>
      <c r="BC48" s="82">
        <v>0</v>
      </c>
      <c r="BD48" s="77" t="s">
        <v>633</v>
      </c>
      <c r="BE48" s="87"/>
    </row>
    <row r="49" spans="1:57" x14ac:dyDescent="0.2">
      <c r="A49" s="14">
        <v>5048</v>
      </c>
      <c r="B49" s="25" t="s">
        <v>542</v>
      </c>
      <c r="C49" s="33" t="s">
        <v>184</v>
      </c>
      <c r="D49" s="34"/>
      <c r="E49" s="34"/>
      <c r="F49" s="34"/>
      <c r="G49" s="34"/>
      <c r="H49" s="16">
        <v>1898.635</v>
      </c>
      <c r="I49" s="15" t="s">
        <v>543</v>
      </c>
      <c r="J49" s="15" t="s">
        <v>504</v>
      </c>
      <c r="K49" s="15" t="s">
        <v>503</v>
      </c>
      <c r="L49" s="15" t="s">
        <v>503</v>
      </c>
      <c r="M49" s="15" t="s">
        <v>13</v>
      </c>
      <c r="N49" s="21" t="s">
        <v>633</v>
      </c>
      <c r="O49" s="21" t="s">
        <v>633</v>
      </c>
      <c r="P49" s="28" t="b">
        <v>1</v>
      </c>
      <c r="Q49" s="21" t="b">
        <f>IF(VLOOKUP(A49,MESU_MESO!A49:Q383,1,0),TRUE,FALSE)</f>
        <v>1</v>
      </c>
      <c r="R49" s="44">
        <v>307.57600000000002</v>
      </c>
      <c r="S49" s="44">
        <v>0</v>
      </c>
      <c r="T49" s="44">
        <v>0</v>
      </c>
      <c r="U49" s="44">
        <v>1599.34</v>
      </c>
      <c r="V49" s="44">
        <v>6.4582700000000003E-3</v>
      </c>
      <c r="W49" s="44">
        <v>0</v>
      </c>
      <c r="X49" s="44">
        <f t="shared" si="9"/>
        <v>1599.3464582699999</v>
      </c>
      <c r="Y49" s="28">
        <f t="shared" si="25"/>
        <v>0.84236646763069245</v>
      </c>
      <c r="Z49" s="28" t="b">
        <f t="shared" si="1"/>
        <v>1</v>
      </c>
      <c r="AA49" s="28" t="b">
        <f t="shared" si="10"/>
        <v>0</v>
      </c>
      <c r="AB49" s="28" t="b">
        <f t="shared" si="11"/>
        <v>1</v>
      </c>
      <c r="AC49" s="28" t="b">
        <f t="shared" si="12"/>
        <v>0</v>
      </c>
      <c r="AD49" s="28" t="b">
        <f t="shared" si="13"/>
        <v>1</v>
      </c>
      <c r="AE49" s="28" t="b">
        <f t="shared" si="14"/>
        <v>1</v>
      </c>
      <c r="AF49" s="21" t="b">
        <f t="shared" si="15"/>
        <v>1</v>
      </c>
      <c r="AG49" s="32">
        <v>3.4008520000000002E-3</v>
      </c>
      <c r="AH49" s="21" t="b">
        <f t="shared" si="16"/>
        <v>0</v>
      </c>
      <c r="AI49" s="21" t="b">
        <v>0</v>
      </c>
      <c r="AJ49" s="21" t="str">
        <f t="shared" si="26"/>
        <v>N.P.</v>
      </c>
      <c r="AK49" s="21" t="b">
        <f t="shared" si="17"/>
        <v>1</v>
      </c>
      <c r="AL49" s="21" t="b">
        <f t="shared" si="18"/>
        <v>0</v>
      </c>
      <c r="AM49" s="21" t="b">
        <f t="shared" si="19"/>
        <v>0</v>
      </c>
      <c r="AN49" s="21" t="b">
        <f t="shared" si="27"/>
        <v>1</v>
      </c>
      <c r="AO49" s="21" t="b">
        <f t="shared" si="20"/>
        <v>0</v>
      </c>
      <c r="AP49" s="21" t="b">
        <f t="shared" si="28"/>
        <v>0</v>
      </c>
      <c r="AQ49" s="21" t="b">
        <f t="shared" si="21"/>
        <v>0</v>
      </c>
      <c r="AR49" s="21" t="b">
        <f t="shared" si="22"/>
        <v>1</v>
      </c>
      <c r="AS49" s="21" t="b">
        <f t="shared" si="29"/>
        <v>0</v>
      </c>
      <c r="AT49" s="21" t="b">
        <f t="shared" si="30"/>
        <v>0</v>
      </c>
      <c r="AU49" s="64" t="b">
        <f t="shared" si="31"/>
        <v>0</v>
      </c>
      <c r="AV49" s="39" t="b">
        <v>0</v>
      </c>
      <c r="AW49" s="37" t="s">
        <v>639</v>
      </c>
      <c r="AX49" s="39" t="b">
        <f t="shared" si="32"/>
        <v>0</v>
      </c>
      <c r="AY49" s="37" t="str">
        <f t="shared" si="23"/>
        <v>FAIBLE</v>
      </c>
      <c r="AZ49" s="55" t="b">
        <v>0</v>
      </c>
      <c r="BA49" s="65" t="str">
        <f t="shared" si="24"/>
        <v>FAIBLE</v>
      </c>
      <c r="BB49" s="72" t="s">
        <v>647</v>
      </c>
      <c r="BC49" s="82">
        <v>0</v>
      </c>
      <c r="BD49" s="77" t="b">
        <v>0</v>
      </c>
      <c r="BE49" s="87"/>
    </row>
    <row r="50" spans="1:57" ht="22.5" x14ac:dyDescent="0.2">
      <c r="A50" s="14">
        <v>5049</v>
      </c>
      <c r="B50" s="25" t="s">
        <v>544</v>
      </c>
      <c r="C50" s="33" t="s">
        <v>184</v>
      </c>
      <c r="D50" s="34"/>
      <c r="E50" s="34"/>
      <c r="F50" s="34"/>
      <c r="G50" s="34"/>
      <c r="H50" s="16">
        <v>3867.1079</v>
      </c>
      <c r="I50" s="15" t="s">
        <v>543</v>
      </c>
      <c r="J50" s="15" t="s">
        <v>504</v>
      </c>
      <c r="K50" s="15" t="s">
        <v>503</v>
      </c>
      <c r="L50" s="15" t="s">
        <v>503</v>
      </c>
      <c r="M50" s="15" t="s">
        <v>545</v>
      </c>
      <c r="N50" s="21" t="b">
        <v>1</v>
      </c>
      <c r="O50" s="21" t="b">
        <v>0</v>
      </c>
      <c r="P50" s="28" t="b">
        <v>1</v>
      </c>
      <c r="Q50" s="21" t="b">
        <f>IF(VLOOKUP(A50,MESU_MESO!A50:Q384,1,0),TRUE,FALSE)</f>
        <v>1</v>
      </c>
      <c r="R50" s="44">
        <v>106.60299999999999</v>
      </c>
      <c r="S50" s="44">
        <v>1519.5</v>
      </c>
      <c r="T50" s="44">
        <v>2.0576000000000001E-3</v>
      </c>
      <c r="U50" s="44">
        <v>0.85151600000000005</v>
      </c>
      <c r="V50" s="44">
        <v>2243.5500000000002</v>
      </c>
      <c r="W50" s="44">
        <v>0</v>
      </c>
      <c r="X50" s="44">
        <f t="shared" si="9"/>
        <v>3763.9035736000001</v>
      </c>
      <c r="Y50" s="28">
        <f t="shared" si="25"/>
        <v>0.97331227132296982</v>
      </c>
      <c r="Z50" s="28" t="b">
        <f t="shared" si="1"/>
        <v>1</v>
      </c>
      <c r="AA50" s="28" t="b">
        <f t="shared" si="10"/>
        <v>1</v>
      </c>
      <c r="AB50" s="28" t="b">
        <f t="shared" si="11"/>
        <v>1</v>
      </c>
      <c r="AC50" s="28" t="b">
        <f t="shared" si="12"/>
        <v>1</v>
      </c>
      <c r="AD50" s="28" t="b">
        <f t="shared" si="13"/>
        <v>0</v>
      </c>
      <c r="AE50" s="28" t="b">
        <f t="shared" si="14"/>
        <v>1</v>
      </c>
      <c r="AF50" s="21" t="b">
        <f t="shared" si="15"/>
        <v>1</v>
      </c>
      <c r="AG50" s="32">
        <v>7.4345919999999998E-4</v>
      </c>
      <c r="AH50" s="21" t="b">
        <f t="shared" si="16"/>
        <v>0</v>
      </c>
      <c r="AI50" s="21" t="b">
        <v>1</v>
      </c>
      <c r="AJ50" s="21" t="b">
        <f t="shared" si="26"/>
        <v>1</v>
      </c>
      <c r="AK50" s="21" t="b">
        <f t="shared" si="17"/>
        <v>0</v>
      </c>
      <c r="AL50" s="21" t="b">
        <f t="shared" si="18"/>
        <v>0</v>
      </c>
      <c r="AM50" s="21" t="b">
        <f t="shared" si="19"/>
        <v>0</v>
      </c>
      <c r="AN50" s="21" t="b">
        <f t="shared" si="27"/>
        <v>0</v>
      </c>
      <c r="AO50" s="21" t="b">
        <f t="shared" si="20"/>
        <v>1</v>
      </c>
      <c r="AP50" s="21" t="b">
        <f t="shared" si="28"/>
        <v>0</v>
      </c>
      <c r="AQ50" s="21" t="b">
        <f t="shared" si="21"/>
        <v>0</v>
      </c>
      <c r="AR50" s="21" t="b">
        <f t="shared" si="22"/>
        <v>0</v>
      </c>
      <c r="AS50" s="21" t="b">
        <f t="shared" si="29"/>
        <v>0</v>
      </c>
      <c r="AT50" s="21" t="b">
        <f t="shared" si="30"/>
        <v>1</v>
      </c>
      <c r="AU50" s="64" t="b">
        <f t="shared" si="31"/>
        <v>0</v>
      </c>
      <c r="AV50" s="39" t="b">
        <v>1</v>
      </c>
      <c r="AW50" s="37" t="s">
        <v>638</v>
      </c>
      <c r="AX50" s="39" t="b">
        <f t="shared" si="32"/>
        <v>1</v>
      </c>
      <c r="AY50" s="37" t="str">
        <f t="shared" si="23"/>
        <v>MOYEN</v>
      </c>
      <c r="AZ50" s="55" t="b">
        <v>0</v>
      </c>
      <c r="BA50" s="65" t="str">
        <f t="shared" si="24"/>
        <v>MOYEN</v>
      </c>
      <c r="BB50" s="72" t="s">
        <v>647</v>
      </c>
      <c r="BC50" s="83" t="s">
        <v>648</v>
      </c>
      <c r="BD50" s="77" t="b">
        <v>0</v>
      </c>
      <c r="BE50" s="87"/>
    </row>
    <row r="51" spans="1:57" x14ac:dyDescent="0.2">
      <c r="A51" s="14">
        <v>5050</v>
      </c>
      <c r="B51" s="25" t="s">
        <v>546</v>
      </c>
      <c r="C51" s="33" t="s">
        <v>231</v>
      </c>
      <c r="D51" s="34"/>
      <c r="E51" s="34"/>
      <c r="F51" s="34"/>
      <c r="G51" s="34"/>
      <c r="H51" s="16">
        <v>608.00232000000005</v>
      </c>
      <c r="I51" s="15" t="s">
        <v>543</v>
      </c>
      <c r="J51" s="15" t="s">
        <v>504</v>
      </c>
      <c r="K51" s="15" t="s">
        <v>503</v>
      </c>
      <c r="L51" s="15" t="s">
        <v>503</v>
      </c>
      <c r="M51" s="15" t="s">
        <v>13</v>
      </c>
      <c r="N51" s="21" t="s">
        <v>633</v>
      </c>
      <c r="O51" s="21" t="s">
        <v>633</v>
      </c>
      <c r="P51" s="28" t="b">
        <v>1</v>
      </c>
      <c r="Q51" s="21" t="b">
        <v>0</v>
      </c>
      <c r="R51" s="44">
        <v>194.774</v>
      </c>
      <c r="S51" s="44">
        <v>4.3837199999999998E-3</v>
      </c>
      <c r="T51" s="44">
        <v>413.81799999999998</v>
      </c>
      <c r="U51" s="44">
        <v>0.10988199999999999</v>
      </c>
      <c r="V51" s="44">
        <v>0</v>
      </c>
      <c r="W51" s="44">
        <v>0</v>
      </c>
      <c r="X51" s="44">
        <f t="shared" si="9"/>
        <v>413.93226572000003</v>
      </c>
      <c r="Y51" s="28">
        <f t="shared" si="25"/>
        <v>0.68080704974941542</v>
      </c>
      <c r="Z51" s="28" t="b">
        <f t="shared" si="1"/>
        <v>1</v>
      </c>
      <c r="AA51" s="28" t="b">
        <f t="shared" si="10"/>
        <v>1</v>
      </c>
      <c r="AB51" s="28" t="b">
        <f t="shared" si="11"/>
        <v>1</v>
      </c>
      <c r="AC51" s="28" t="b">
        <f t="shared" si="12"/>
        <v>1</v>
      </c>
      <c r="AD51" s="28" t="b">
        <f t="shared" si="13"/>
        <v>0</v>
      </c>
      <c r="AE51" s="28" t="b">
        <f t="shared" si="14"/>
        <v>1</v>
      </c>
      <c r="AF51" s="21" t="b">
        <f t="shared" si="15"/>
        <v>0</v>
      </c>
      <c r="AG51" s="32">
        <v>2.149892E-3</v>
      </c>
      <c r="AH51" s="21" t="b">
        <f t="shared" si="16"/>
        <v>0</v>
      </c>
      <c r="AI51" s="21" t="b">
        <v>1</v>
      </c>
      <c r="AJ51" s="21" t="str">
        <f t="shared" si="26"/>
        <v>N.P.</v>
      </c>
      <c r="AK51" s="21" t="b">
        <f t="shared" si="17"/>
        <v>0</v>
      </c>
      <c r="AL51" s="21" t="b">
        <f t="shared" si="18"/>
        <v>0</v>
      </c>
      <c r="AM51" s="21" t="b">
        <f t="shared" si="19"/>
        <v>0</v>
      </c>
      <c r="AN51" s="21" t="b">
        <f t="shared" si="27"/>
        <v>0</v>
      </c>
      <c r="AO51" s="21" t="b">
        <f t="shared" si="20"/>
        <v>0</v>
      </c>
      <c r="AP51" s="21" t="str">
        <f t="shared" si="28"/>
        <v>N.P.</v>
      </c>
      <c r="AQ51" s="21" t="str">
        <f t="shared" si="21"/>
        <v>N.P.</v>
      </c>
      <c r="AR51" s="21" t="str">
        <f t="shared" si="22"/>
        <v>N.P.</v>
      </c>
      <c r="AS51" s="21" t="str">
        <f t="shared" si="29"/>
        <v>N.P.</v>
      </c>
      <c r="AT51" s="21" t="str">
        <f t="shared" si="30"/>
        <v>N.CP.</v>
      </c>
      <c r="AU51" s="64" t="str">
        <f t="shared" si="31"/>
        <v>N.CP.</v>
      </c>
      <c r="AV51" s="39" t="s">
        <v>633</v>
      </c>
      <c r="AW51" s="37" t="s">
        <v>633</v>
      </c>
      <c r="AX51" s="39" t="str">
        <f t="shared" si="32"/>
        <v>N.P.</v>
      </c>
      <c r="AY51" s="37" t="str">
        <f t="shared" si="23"/>
        <v>N.P.</v>
      </c>
      <c r="AZ51" s="55" t="s">
        <v>633</v>
      </c>
      <c r="BA51" s="65" t="str">
        <f t="shared" si="24"/>
        <v>N.P.</v>
      </c>
      <c r="BB51" s="72" t="s">
        <v>647</v>
      </c>
      <c r="BC51" s="82">
        <v>0</v>
      </c>
      <c r="BD51" s="77" t="s">
        <v>633</v>
      </c>
      <c r="BE51" s="87"/>
    </row>
    <row r="52" spans="1:57" ht="22.5" x14ac:dyDescent="0.2">
      <c r="A52" s="14">
        <v>5051</v>
      </c>
      <c r="B52" s="25" t="s">
        <v>349</v>
      </c>
      <c r="C52" s="33" t="s">
        <v>231</v>
      </c>
      <c r="D52" s="34"/>
      <c r="E52" s="34"/>
      <c r="F52" s="34"/>
      <c r="G52" s="34"/>
      <c r="H52" s="16">
        <v>3923.4796999999899</v>
      </c>
      <c r="I52" s="15" t="s">
        <v>543</v>
      </c>
      <c r="J52" s="15" t="s">
        <v>504</v>
      </c>
      <c r="K52" s="15" t="s">
        <v>503</v>
      </c>
      <c r="L52" s="15" t="s">
        <v>503</v>
      </c>
      <c r="M52" s="15" t="s">
        <v>13</v>
      </c>
      <c r="N52" s="21" t="s">
        <v>633</v>
      </c>
      <c r="O52" s="21" t="s">
        <v>633</v>
      </c>
      <c r="P52" s="28" t="b">
        <v>1</v>
      </c>
      <c r="Q52" s="21" t="b">
        <f>IF(VLOOKUP(A52,MESU_MESO!A52:Q386,1,0),TRUE,FALSE)</f>
        <v>1</v>
      </c>
      <c r="R52" s="44">
        <v>3062.95</v>
      </c>
      <c r="S52" s="44">
        <v>2.0778300000000001E-3</v>
      </c>
      <c r="T52" s="44">
        <v>3.6228300000000001E-3</v>
      </c>
      <c r="U52" s="44">
        <v>846.15899999999999</v>
      </c>
      <c r="V52" s="44">
        <v>0</v>
      </c>
      <c r="W52" s="44">
        <v>0</v>
      </c>
      <c r="X52" s="44">
        <f t="shared" si="9"/>
        <v>846.16470065999999</v>
      </c>
      <c r="Y52" s="28">
        <f t="shared" si="25"/>
        <v>0.21566689912018716</v>
      </c>
      <c r="Z52" s="28" t="b">
        <f t="shared" si="1"/>
        <v>1</v>
      </c>
      <c r="AA52" s="28" t="b">
        <f t="shared" si="10"/>
        <v>0</v>
      </c>
      <c r="AB52" s="28" t="b">
        <f t="shared" si="11"/>
        <v>1</v>
      </c>
      <c r="AC52" s="28" t="b">
        <f t="shared" si="12"/>
        <v>0</v>
      </c>
      <c r="AD52" s="28" t="b">
        <f t="shared" si="13"/>
        <v>1</v>
      </c>
      <c r="AE52" s="28" t="b">
        <f t="shared" si="14"/>
        <v>1</v>
      </c>
      <c r="AF52" s="21" t="b">
        <f t="shared" si="15"/>
        <v>1</v>
      </c>
      <c r="AG52" s="32">
        <v>2.1882769999999999E-4</v>
      </c>
      <c r="AH52" s="21" t="b">
        <f t="shared" si="16"/>
        <v>0</v>
      </c>
      <c r="AI52" s="21" t="b">
        <v>1</v>
      </c>
      <c r="AJ52" s="21" t="str">
        <f t="shared" si="26"/>
        <v>N.P.</v>
      </c>
      <c r="AK52" s="21" t="b">
        <f t="shared" si="17"/>
        <v>0</v>
      </c>
      <c r="AL52" s="21" t="b">
        <f t="shared" si="18"/>
        <v>0</v>
      </c>
      <c r="AM52" s="21" t="b">
        <f t="shared" si="19"/>
        <v>0</v>
      </c>
      <c r="AN52" s="21" t="b">
        <f t="shared" si="27"/>
        <v>0</v>
      </c>
      <c r="AO52" s="21" t="b">
        <f t="shared" si="20"/>
        <v>1</v>
      </c>
      <c r="AP52" s="21" t="b">
        <f t="shared" si="28"/>
        <v>0</v>
      </c>
      <c r="AQ52" s="21" t="b">
        <f t="shared" si="21"/>
        <v>0</v>
      </c>
      <c r="AR52" s="21" t="b">
        <f t="shared" si="22"/>
        <v>0</v>
      </c>
      <c r="AS52" s="21" t="b">
        <f t="shared" si="29"/>
        <v>0</v>
      </c>
      <c r="AT52" s="21" t="b">
        <f t="shared" si="30"/>
        <v>0</v>
      </c>
      <c r="AU52" s="64" t="b">
        <f t="shared" si="31"/>
        <v>1</v>
      </c>
      <c r="AV52" s="39" t="b">
        <v>0</v>
      </c>
      <c r="AW52" s="37" t="s">
        <v>640</v>
      </c>
      <c r="AX52" s="39" t="b">
        <f t="shared" si="32"/>
        <v>1</v>
      </c>
      <c r="AY52" s="37" t="str">
        <f t="shared" si="23"/>
        <v>FAIBLE</v>
      </c>
      <c r="AZ52" s="55" t="b">
        <v>0</v>
      </c>
      <c r="BA52" s="65" t="str">
        <f t="shared" si="24"/>
        <v>FAIBLE</v>
      </c>
      <c r="BB52" s="72" t="s">
        <v>650</v>
      </c>
      <c r="BC52" s="83" t="s">
        <v>648</v>
      </c>
      <c r="BD52" s="77" t="b">
        <v>0</v>
      </c>
      <c r="BE52" s="87"/>
    </row>
    <row r="53" spans="1:57" x14ac:dyDescent="0.2">
      <c r="A53" s="14">
        <v>5052</v>
      </c>
      <c r="B53" s="25" t="s">
        <v>547</v>
      </c>
      <c r="C53" s="33" t="s">
        <v>231</v>
      </c>
      <c r="D53" s="34"/>
      <c r="E53" s="34"/>
      <c r="F53" s="34"/>
      <c r="G53" s="34"/>
      <c r="H53" s="16">
        <v>2094.0673999999899</v>
      </c>
      <c r="I53" s="15" t="s">
        <v>543</v>
      </c>
      <c r="J53" s="15" t="s">
        <v>504</v>
      </c>
      <c r="K53" s="15" t="s">
        <v>503</v>
      </c>
      <c r="L53" s="15" t="s">
        <v>503</v>
      </c>
      <c r="M53" s="15" t="s">
        <v>548</v>
      </c>
      <c r="N53" s="21" t="s">
        <v>633</v>
      </c>
      <c r="O53" s="21" t="s">
        <v>633</v>
      </c>
      <c r="P53" s="28" t="b">
        <v>1</v>
      </c>
      <c r="Q53" s="21" t="b">
        <v>0</v>
      </c>
      <c r="R53" s="44">
        <v>1405.66</v>
      </c>
      <c r="S53" s="44">
        <v>0</v>
      </c>
      <c r="T53" s="44">
        <v>0</v>
      </c>
      <c r="U53" s="44">
        <v>682.58699999999999</v>
      </c>
      <c r="V53" s="44">
        <v>0</v>
      </c>
      <c r="W53" s="44">
        <v>0</v>
      </c>
      <c r="X53" s="44">
        <f t="shared" si="9"/>
        <v>682.58699999999999</v>
      </c>
      <c r="Y53" s="28">
        <f t="shared" si="25"/>
        <v>0.32596228755578893</v>
      </c>
      <c r="Z53" s="28" t="b">
        <f t="shared" si="1"/>
        <v>1</v>
      </c>
      <c r="AA53" s="28" t="b">
        <f t="shared" si="10"/>
        <v>0</v>
      </c>
      <c r="AB53" s="28" t="b">
        <f t="shared" si="11"/>
        <v>1</v>
      </c>
      <c r="AC53" s="28" t="b">
        <f t="shared" si="12"/>
        <v>0</v>
      </c>
      <c r="AD53" s="28" t="b">
        <f t="shared" si="13"/>
        <v>1</v>
      </c>
      <c r="AE53" s="28" t="b">
        <f t="shared" si="14"/>
        <v>1</v>
      </c>
      <c r="AF53" s="21" t="b">
        <f t="shared" si="15"/>
        <v>0</v>
      </c>
      <c r="AG53" s="32">
        <v>6.3134020000000005E-4</v>
      </c>
      <c r="AH53" s="21" t="b">
        <f t="shared" si="16"/>
        <v>0</v>
      </c>
      <c r="AI53" s="21" t="b">
        <v>1</v>
      </c>
      <c r="AJ53" s="21" t="str">
        <f t="shared" si="26"/>
        <v>N.P.</v>
      </c>
      <c r="AK53" s="21" t="b">
        <f t="shared" si="17"/>
        <v>0</v>
      </c>
      <c r="AL53" s="21" t="b">
        <f t="shared" si="18"/>
        <v>0</v>
      </c>
      <c r="AM53" s="21" t="b">
        <f t="shared" si="19"/>
        <v>0</v>
      </c>
      <c r="AN53" s="21" t="b">
        <f t="shared" si="27"/>
        <v>0</v>
      </c>
      <c r="AO53" s="21" t="b">
        <f t="shared" si="20"/>
        <v>0</v>
      </c>
      <c r="AP53" s="21" t="str">
        <f t="shared" si="28"/>
        <v>N.P.</v>
      </c>
      <c r="AQ53" s="21" t="str">
        <f t="shared" si="21"/>
        <v>N.P.</v>
      </c>
      <c r="AR53" s="21" t="str">
        <f t="shared" si="22"/>
        <v>N.P.</v>
      </c>
      <c r="AS53" s="21" t="str">
        <f t="shared" si="29"/>
        <v>N.P.</v>
      </c>
      <c r="AT53" s="21" t="str">
        <f t="shared" si="30"/>
        <v>N.CP.</v>
      </c>
      <c r="AU53" s="64" t="str">
        <f t="shared" si="31"/>
        <v>N.CP.</v>
      </c>
      <c r="AV53" s="39" t="s">
        <v>633</v>
      </c>
      <c r="AW53" s="37" t="s">
        <v>633</v>
      </c>
      <c r="AX53" s="39" t="str">
        <f t="shared" si="32"/>
        <v>N.P.</v>
      </c>
      <c r="AY53" s="37" t="str">
        <f t="shared" si="23"/>
        <v>N.P.</v>
      </c>
      <c r="AZ53" s="55" t="s">
        <v>633</v>
      </c>
      <c r="BA53" s="65" t="str">
        <f t="shared" si="24"/>
        <v>N.P.</v>
      </c>
      <c r="BB53" s="72" t="s">
        <v>650</v>
      </c>
      <c r="BC53" s="82">
        <v>0</v>
      </c>
      <c r="BD53" s="77" t="s">
        <v>633</v>
      </c>
      <c r="BE53" s="87"/>
    </row>
    <row r="54" spans="1:57" ht="22.5" x14ac:dyDescent="0.2">
      <c r="A54" s="14">
        <v>5053</v>
      </c>
      <c r="B54" s="25" t="s">
        <v>549</v>
      </c>
      <c r="C54" s="33" t="s">
        <v>184</v>
      </c>
      <c r="D54" s="34"/>
      <c r="E54" s="34"/>
      <c r="F54" s="34"/>
      <c r="G54" s="34"/>
      <c r="H54" s="16">
        <v>141.62950000000001</v>
      </c>
      <c r="I54" s="15" t="s">
        <v>543</v>
      </c>
      <c r="J54" s="15" t="s">
        <v>504</v>
      </c>
      <c r="K54" s="15" t="s">
        <v>503</v>
      </c>
      <c r="L54" s="15" t="s">
        <v>503</v>
      </c>
      <c r="M54" s="15" t="s">
        <v>505</v>
      </c>
      <c r="N54" s="21" t="b">
        <v>1</v>
      </c>
      <c r="O54" s="21" t="b">
        <v>0</v>
      </c>
      <c r="P54" s="28" t="b">
        <v>1</v>
      </c>
      <c r="Q54" s="21" t="b">
        <f>IF(VLOOKUP(A54,MESU_MESO!A54:Q388,1,0),TRUE,FALSE)</f>
        <v>1</v>
      </c>
      <c r="R54" s="44">
        <v>77.110299999999995</v>
      </c>
      <c r="S54" s="44">
        <v>0</v>
      </c>
      <c r="T54" s="44">
        <v>0</v>
      </c>
      <c r="U54" s="44">
        <v>49.397300000000001</v>
      </c>
      <c r="V54" s="44">
        <v>0</v>
      </c>
      <c r="W54" s="44">
        <v>0</v>
      </c>
      <c r="X54" s="44">
        <f t="shared" si="9"/>
        <v>49.397300000000001</v>
      </c>
      <c r="Y54" s="28">
        <f t="shared" si="25"/>
        <v>0.34877832654920055</v>
      </c>
      <c r="Z54" s="28" t="b">
        <f t="shared" si="1"/>
        <v>1</v>
      </c>
      <c r="AA54" s="28" t="b">
        <f t="shared" si="10"/>
        <v>0</v>
      </c>
      <c r="AB54" s="28" t="b">
        <f t="shared" si="11"/>
        <v>1</v>
      </c>
      <c r="AC54" s="28" t="b">
        <f t="shared" si="12"/>
        <v>0</v>
      </c>
      <c r="AD54" s="28" t="b">
        <f t="shared" si="13"/>
        <v>1</v>
      </c>
      <c r="AE54" s="28" t="b">
        <f t="shared" si="14"/>
        <v>1</v>
      </c>
      <c r="AF54" s="21" t="b">
        <f t="shared" si="15"/>
        <v>1</v>
      </c>
      <c r="AG54" s="32">
        <v>1.140208E-3</v>
      </c>
      <c r="AH54" s="21" t="b">
        <f t="shared" si="16"/>
        <v>0</v>
      </c>
      <c r="AI54" s="21" t="b">
        <v>1</v>
      </c>
      <c r="AJ54" s="21" t="b">
        <f t="shared" si="26"/>
        <v>1</v>
      </c>
      <c r="AK54" s="21" t="b">
        <f t="shared" si="17"/>
        <v>0</v>
      </c>
      <c r="AL54" s="21" t="b">
        <f t="shared" si="18"/>
        <v>0</v>
      </c>
      <c r="AM54" s="21" t="b">
        <f t="shared" si="19"/>
        <v>0</v>
      </c>
      <c r="AN54" s="21" t="b">
        <f t="shared" si="27"/>
        <v>0</v>
      </c>
      <c r="AO54" s="21" t="b">
        <f t="shared" si="20"/>
        <v>1</v>
      </c>
      <c r="AP54" s="21" t="b">
        <f t="shared" si="28"/>
        <v>0</v>
      </c>
      <c r="AQ54" s="21" t="b">
        <f t="shared" si="21"/>
        <v>0</v>
      </c>
      <c r="AR54" s="21" t="b">
        <f t="shared" si="22"/>
        <v>0</v>
      </c>
      <c r="AS54" s="21" t="b">
        <f t="shared" si="29"/>
        <v>0</v>
      </c>
      <c r="AT54" s="21" t="b">
        <f t="shared" si="30"/>
        <v>0</v>
      </c>
      <c r="AU54" s="64" t="b">
        <f t="shared" si="31"/>
        <v>1</v>
      </c>
      <c r="AV54" s="39" t="b">
        <v>0</v>
      </c>
      <c r="AW54" s="37" t="s">
        <v>639</v>
      </c>
      <c r="AX54" s="39" t="b">
        <f t="shared" si="32"/>
        <v>1</v>
      </c>
      <c r="AY54" s="37" t="str">
        <f t="shared" si="23"/>
        <v>FAIBLE</v>
      </c>
      <c r="AZ54" s="55" t="b">
        <v>0</v>
      </c>
      <c r="BA54" s="65" t="s">
        <v>639</v>
      </c>
      <c r="BB54" s="72" t="s">
        <v>647</v>
      </c>
      <c r="BC54" s="83" t="s">
        <v>648</v>
      </c>
      <c r="BD54" s="77" t="b">
        <v>0</v>
      </c>
      <c r="BE54" s="87"/>
    </row>
    <row r="55" spans="1:57" x14ac:dyDescent="0.2">
      <c r="A55" s="14">
        <v>5054</v>
      </c>
      <c r="B55" s="25" t="s">
        <v>550</v>
      </c>
      <c r="C55" s="33" t="s">
        <v>625</v>
      </c>
      <c r="D55" s="34"/>
      <c r="E55" s="34"/>
      <c r="F55" s="34"/>
      <c r="G55" s="34"/>
      <c r="H55" s="16">
        <v>23.8036379999999</v>
      </c>
      <c r="I55" s="15" t="s">
        <v>543</v>
      </c>
      <c r="J55" s="15" t="s">
        <v>503</v>
      </c>
      <c r="K55" s="15" t="s">
        <v>503</v>
      </c>
      <c r="L55" s="15" t="s">
        <v>503</v>
      </c>
      <c r="M55" s="15" t="s">
        <v>551</v>
      </c>
      <c r="N55" s="21" t="s">
        <v>633</v>
      </c>
      <c r="O55" s="21" t="s">
        <v>633</v>
      </c>
      <c r="P55" s="28" t="b">
        <v>1</v>
      </c>
      <c r="Q55" s="21" t="b">
        <v>0</v>
      </c>
      <c r="R55" s="44">
        <v>23.613</v>
      </c>
      <c r="S55" s="44">
        <v>0</v>
      </c>
      <c r="T55" s="44">
        <v>0</v>
      </c>
      <c r="U55" s="44">
        <v>0</v>
      </c>
      <c r="V55" s="44">
        <v>0</v>
      </c>
      <c r="W55" s="44">
        <v>0</v>
      </c>
      <c r="X55" s="44">
        <f t="shared" si="9"/>
        <v>0</v>
      </c>
      <c r="Y55" s="28">
        <f t="shared" si="25"/>
        <v>0</v>
      </c>
      <c r="Z55" s="28" t="b">
        <f t="shared" si="1"/>
        <v>0</v>
      </c>
      <c r="AA55" s="28" t="b">
        <f t="shared" si="10"/>
        <v>0</v>
      </c>
      <c r="AB55" s="28" t="b">
        <f t="shared" si="11"/>
        <v>0</v>
      </c>
      <c r="AC55" s="28" t="b">
        <f t="shared" si="12"/>
        <v>0</v>
      </c>
      <c r="AD55" s="28" t="b">
        <f t="shared" si="13"/>
        <v>0</v>
      </c>
      <c r="AE55" s="28" t="b">
        <f t="shared" si="14"/>
        <v>0</v>
      </c>
      <c r="AF55" s="21" t="b">
        <f t="shared" si="15"/>
        <v>0</v>
      </c>
      <c r="AG55" s="32">
        <v>0</v>
      </c>
      <c r="AH55" s="21" t="b">
        <f t="shared" si="16"/>
        <v>0</v>
      </c>
      <c r="AI55" s="21" t="b">
        <v>0</v>
      </c>
      <c r="AJ55" s="21" t="str">
        <f t="shared" si="26"/>
        <v>N.P.</v>
      </c>
      <c r="AK55" s="21" t="b">
        <f t="shared" si="17"/>
        <v>1</v>
      </c>
      <c r="AL55" s="21" t="b">
        <f t="shared" si="18"/>
        <v>0</v>
      </c>
      <c r="AM55" s="21" t="b">
        <f t="shared" si="19"/>
        <v>0</v>
      </c>
      <c r="AN55" s="21" t="b">
        <f t="shared" si="27"/>
        <v>0</v>
      </c>
      <c r="AO55" s="21" t="b">
        <f t="shared" si="20"/>
        <v>0</v>
      </c>
      <c r="AP55" s="21" t="str">
        <f t="shared" si="28"/>
        <v>N.P.</v>
      </c>
      <c r="AQ55" s="21" t="str">
        <f t="shared" si="21"/>
        <v>N.P.</v>
      </c>
      <c r="AR55" s="21" t="str">
        <f t="shared" si="22"/>
        <v>N.P.</v>
      </c>
      <c r="AS55" s="21" t="str">
        <f t="shared" si="29"/>
        <v>N.P.</v>
      </c>
      <c r="AT55" s="21" t="str">
        <f t="shared" si="30"/>
        <v>N.CP.</v>
      </c>
      <c r="AU55" s="64" t="str">
        <f t="shared" si="31"/>
        <v>N.CP.</v>
      </c>
      <c r="AV55" s="39" t="s">
        <v>633</v>
      </c>
      <c r="AW55" s="37" t="s">
        <v>633</v>
      </c>
      <c r="AX55" s="39" t="str">
        <f t="shared" si="32"/>
        <v>N.P.</v>
      </c>
      <c r="AY55" s="37" t="str">
        <f t="shared" si="23"/>
        <v>N.P.</v>
      </c>
      <c r="AZ55" s="55" t="s">
        <v>633</v>
      </c>
      <c r="BA55" s="65" t="str">
        <f t="shared" si="24"/>
        <v>N.P.</v>
      </c>
      <c r="BB55" s="72" t="s">
        <v>650</v>
      </c>
      <c r="BC55" s="82">
        <v>0</v>
      </c>
      <c r="BD55" s="77" t="s">
        <v>633</v>
      </c>
      <c r="BE55" s="87"/>
    </row>
    <row r="56" spans="1:57" x14ac:dyDescent="0.2">
      <c r="A56" s="14">
        <v>5055</v>
      </c>
      <c r="B56" s="25" t="s">
        <v>552</v>
      </c>
      <c r="C56" s="33" t="s">
        <v>231</v>
      </c>
      <c r="D56" s="34"/>
      <c r="E56" s="34"/>
      <c r="F56" s="34"/>
      <c r="G56" s="34"/>
      <c r="H56" s="16">
        <v>54.567635000000003</v>
      </c>
      <c r="I56" s="15" t="s">
        <v>543</v>
      </c>
      <c r="J56" s="15" t="s">
        <v>503</v>
      </c>
      <c r="K56" s="15" t="s">
        <v>503</v>
      </c>
      <c r="L56" s="15" t="s">
        <v>503</v>
      </c>
      <c r="M56" s="15" t="s">
        <v>551</v>
      </c>
      <c r="N56" s="21" t="s">
        <v>633</v>
      </c>
      <c r="O56" s="21" t="s">
        <v>633</v>
      </c>
      <c r="P56" s="28" t="b">
        <v>1</v>
      </c>
      <c r="Q56" s="21" t="b">
        <v>0</v>
      </c>
      <c r="R56" s="44">
        <v>54.284300000000002</v>
      </c>
      <c r="S56" s="44">
        <v>0</v>
      </c>
      <c r="T56" s="44">
        <v>0</v>
      </c>
      <c r="U56" s="44">
        <v>1.3463599999999999E-4</v>
      </c>
      <c r="V56" s="44">
        <v>0</v>
      </c>
      <c r="W56" s="44">
        <v>0</v>
      </c>
      <c r="X56" s="44">
        <f t="shared" si="9"/>
        <v>1.3463599999999999E-4</v>
      </c>
      <c r="Y56" s="28">
        <f t="shared" si="25"/>
        <v>2.4673233501873407E-6</v>
      </c>
      <c r="Z56" s="28" t="b">
        <f t="shared" si="1"/>
        <v>0</v>
      </c>
      <c r="AA56" s="28" t="b">
        <f t="shared" si="10"/>
        <v>0</v>
      </c>
      <c r="AB56" s="28" t="b">
        <f t="shared" si="11"/>
        <v>1</v>
      </c>
      <c r="AC56" s="28" t="b">
        <f t="shared" si="12"/>
        <v>0</v>
      </c>
      <c r="AD56" s="28" t="b">
        <f t="shared" si="13"/>
        <v>1</v>
      </c>
      <c r="AE56" s="28" t="b">
        <f t="shared" si="14"/>
        <v>0</v>
      </c>
      <c r="AF56" s="21" t="b">
        <f t="shared" si="15"/>
        <v>0</v>
      </c>
      <c r="AG56" s="32">
        <v>0</v>
      </c>
      <c r="AH56" s="21" t="b">
        <f t="shared" si="16"/>
        <v>0</v>
      </c>
      <c r="AI56" s="21" t="b">
        <v>0</v>
      </c>
      <c r="AJ56" s="21" t="str">
        <f t="shared" si="26"/>
        <v>N.P.</v>
      </c>
      <c r="AK56" s="21" t="b">
        <f t="shared" si="17"/>
        <v>1</v>
      </c>
      <c r="AL56" s="21" t="b">
        <f t="shared" si="18"/>
        <v>0</v>
      </c>
      <c r="AM56" s="21" t="b">
        <f t="shared" si="19"/>
        <v>0</v>
      </c>
      <c r="AN56" s="21" t="b">
        <f t="shared" si="27"/>
        <v>0</v>
      </c>
      <c r="AO56" s="21" t="b">
        <f t="shared" si="20"/>
        <v>0</v>
      </c>
      <c r="AP56" s="21" t="str">
        <f t="shared" si="28"/>
        <v>N.P.</v>
      </c>
      <c r="AQ56" s="21" t="str">
        <f t="shared" si="21"/>
        <v>N.P.</v>
      </c>
      <c r="AR56" s="21" t="str">
        <f t="shared" si="22"/>
        <v>N.P.</v>
      </c>
      <c r="AS56" s="21" t="str">
        <f t="shared" si="29"/>
        <v>N.P.</v>
      </c>
      <c r="AT56" s="21" t="str">
        <f t="shared" si="30"/>
        <v>N.CP.</v>
      </c>
      <c r="AU56" s="64" t="str">
        <f t="shared" si="31"/>
        <v>N.CP.</v>
      </c>
      <c r="AV56" s="39" t="s">
        <v>633</v>
      </c>
      <c r="AW56" s="37" t="s">
        <v>633</v>
      </c>
      <c r="AX56" s="39" t="str">
        <f t="shared" si="32"/>
        <v>N.P.</v>
      </c>
      <c r="AY56" s="37" t="str">
        <f t="shared" si="23"/>
        <v>N.P.</v>
      </c>
      <c r="AZ56" s="55" t="s">
        <v>633</v>
      </c>
      <c r="BA56" s="65" t="str">
        <f t="shared" si="24"/>
        <v>N.P.</v>
      </c>
      <c r="BB56" s="72" t="s">
        <v>650</v>
      </c>
      <c r="BC56" s="82">
        <v>0</v>
      </c>
      <c r="BD56" s="77" t="s">
        <v>633</v>
      </c>
      <c r="BE56" s="87"/>
    </row>
    <row r="57" spans="1:57" x14ac:dyDescent="0.2">
      <c r="A57" s="14">
        <v>5056</v>
      </c>
      <c r="B57" s="25" t="s">
        <v>553</v>
      </c>
      <c r="C57" s="33" t="s">
        <v>624</v>
      </c>
      <c r="D57" s="34"/>
      <c r="E57" s="34"/>
      <c r="F57" s="34"/>
      <c r="G57" s="34"/>
      <c r="H57" s="16">
        <v>411.65273999999903</v>
      </c>
      <c r="I57" s="15" t="s">
        <v>41</v>
      </c>
      <c r="J57" s="15" t="s">
        <v>504</v>
      </c>
      <c r="K57" s="15" t="s">
        <v>503</v>
      </c>
      <c r="L57" s="15" t="s">
        <v>504</v>
      </c>
      <c r="M57" s="15" t="s">
        <v>13</v>
      </c>
      <c r="N57" s="21" t="b">
        <v>1</v>
      </c>
      <c r="O57" s="21" t="b">
        <v>0</v>
      </c>
      <c r="P57" s="28" t="b">
        <v>1</v>
      </c>
      <c r="Q57" s="21" t="b">
        <f>IF(VLOOKUP(A57,MESU_MESO!A57:Q391,1,0),TRUE,FALSE)</f>
        <v>1</v>
      </c>
      <c r="R57" s="44">
        <v>0</v>
      </c>
      <c r="S57" s="44">
        <v>379.70699999999999</v>
      </c>
      <c r="T57" s="44">
        <v>0</v>
      </c>
      <c r="U57" s="44">
        <v>0</v>
      </c>
      <c r="V57" s="44">
        <v>30.521100000000001</v>
      </c>
      <c r="W57" s="44">
        <v>0</v>
      </c>
      <c r="X57" s="44">
        <f t="shared" si="9"/>
        <v>410.22809999999998</v>
      </c>
      <c r="Y57" s="28">
        <f t="shared" si="25"/>
        <v>0.9965392189543083</v>
      </c>
      <c r="Z57" s="28" t="b">
        <f t="shared" si="1"/>
        <v>1</v>
      </c>
      <c r="AA57" s="28" t="b">
        <f t="shared" si="10"/>
        <v>1</v>
      </c>
      <c r="AB57" s="28" t="b">
        <f t="shared" si="11"/>
        <v>1</v>
      </c>
      <c r="AC57" s="28" t="b">
        <f t="shared" si="12"/>
        <v>1</v>
      </c>
      <c r="AD57" s="28" t="b">
        <f t="shared" si="13"/>
        <v>0</v>
      </c>
      <c r="AE57" s="28" t="b">
        <f t="shared" si="14"/>
        <v>1</v>
      </c>
      <c r="AF57" s="21" t="b">
        <f t="shared" si="15"/>
        <v>1</v>
      </c>
      <c r="AG57" s="32">
        <v>8.2279420000000002E-4</v>
      </c>
      <c r="AH57" s="21" t="b">
        <f t="shared" si="16"/>
        <v>0</v>
      </c>
      <c r="AI57" s="21" t="b">
        <v>0</v>
      </c>
      <c r="AJ57" s="21" t="b">
        <f t="shared" si="26"/>
        <v>1</v>
      </c>
      <c r="AK57" s="21" t="b">
        <f t="shared" si="17"/>
        <v>1</v>
      </c>
      <c r="AL57" s="21" t="b">
        <f t="shared" si="18"/>
        <v>0</v>
      </c>
      <c r="AM57" s="21" t="b">
        <f t="shared" si="19"/>
        <v>0</v>
      </c>
      <c r="AN57" s="21" t="b">
        <f t="shared" si="27"/>
        <v>1</v>
      </c>
      <c r="AO57" s="21" t="b">
        <f t="shared" si="20"/>
        <v>0</v>
      </c>
      <c r="AP57" s="21" t="b">
        <f t="shared" si="28"/>
        <v>0</v>
      </c>
      <c r="AQ57" s="21" t="b">
        <f t="shared" si="21"/>
        <v>0</v>
      </c>
      <c r="AR57" s="21" t="b">
        <f t="shared" si="22"/>
        <v>1</v>
      </c>
      <c r="AS57" s="21" t="b">
        <f t="shared" si="29"/>
        <v>0</v>
      </c>
      <c r="AT57" s="21" t="b">
        <f t="shared" si="30"/>
        <v>0</v>
      </c>
      <c r="AU57" s="64" t="b">
        <f t="shared" si="31"/>
        <v>0</v>
      </c>
      <c r="AV57" s="39" t="b">
        <v>0</v>
      </c>
      <c r="AW57" s="37" t="s">
        <v>638</v>
      </c>
      <c r="AX57" s="39" t="b">
        <f t="shared" si="32"/>
        <v>0</v>
      </c>
      <c r="AY57" s="37" t="str">
        <f t="shared" si="23"/>
        <v>FAIBLE</v>
      </c>
      <c r="AZ57" s="55" t="b">
        <v>0</v>
      </c>
      <c r="BA57" s="65" t="str">
        <f t="shared" si="24"/>
        <v>FAIBLE</v>
      </c>
      <c r="BB57" s="72" t="s">
        <v>647</v>
      </c>
      <c r="BC57" s="82">
        <v>0</v>
      </c>
      <c r="BD57" s="77" t="b">
        <v>0</v>
      </c>
      <c r="BE57" s="87"/>
    </row>
    <row r="58" spans="1:57" ht="22.5" x14ac:dyDescent="0.2">
      <c r="A58" s="14">
        <v>5057</v>
      </c>
      <c r="B58" s="25" t="s">
        <v>361</v>
      </c>
      <c r="C58" s="33" t="s">
        <v>624</v>
      </c>
      <c r="D58" s="34"/>
      <c r="E58" s="34"/>
      <c r="F58" s="34"/>
      <c r="G58" s="34"/>
      <c r="H58" s="16">
        <v>1995.7040999999899</v>
      </c>
      <c r="I58" s="15" t="s">
        <v>41</v>
      </c>
      <c r="J58" s="15" t="s">
        <v>504</v>
      </c>
      <c r="K58" s="15" t="s">
        <v>503</v>
      </c>
      <c r="L58" s="15" t="s">
        <v>504</v>
      </c>
      <c r="M58" s="15" t="s">
        <v>505</v>
      </c>
      <c r="N58" s="21" t="b">
        <v>1</v>
      </c>
      <c r="O58" s="21" t="b">
        <v>0</v>
      </c>
      <c r="P58" s="28" t="b">
        <v>1</v>
      </c>
      <c r="Q58" s="21" t="b">
        <f>IF(VLOOKUP(A58,MESU_MESO!A58:Q392,1,0),TRUE,FALSE)</f>
        <v>1</v>
      </c>
      <c r="R58" s="44">
        <v>718.64800000000002</v>
      </c>
      <c r="S58" s="44">
        <v>1210.9000000000001</v>
      </c>
      <c r="T58" s="44">
        <v>2.33394E-2</v>
      </c>
      <c r="U58" s="44">
        <v>0</v>
      </c>
      <c r="V58" s="44">
        <v>0.20413200000000001</v>
      </c>
      <c r="W58" s="44">
        <v>4.8097500000000002E-4</v>
      </c>
      <c r="X58" s="44">
        <f t="shared" si="9"/>
        <v>1211.1279523750002</v>
      </c>
      <c r="Y58" s="28">
        <f t="shared" si="25"/>
        <v>0.60686749722817446</v>
      </c>
      <c r="Z58" s="28" t="b">
        <f t="shared" si="1"/>
        <v>1</v>
      </c>
      <c r="AA58" s="28" t="b">
        <f t="shared" si="10"/>
        <v>1</v>
      </c>
      <c r="AB58" s="28" t="b">
        <f t="shared" si="11"/>
        <v>1</v>
      </c>
      <c r="AC58" s="28" t="b">
        <f t="shared" si="12"/>
        <v>1</v>
      </c>
      <c r="AD58" s="28" t="b">
        <f t="shared" si="13"/>
        <v>0</v>
      </c>
      <c r="AE58" s="28" t="b">
        <f t="shared" si="14"/>
        <v>1</v>
      </c>
      <c r="AF58" s="21" t="b">
        <f t="shared" si="15"/>
        <v>1</v>
      </c>
      <c r="AG58" s="32">
        <v>7.3998719999999996E-4</v>
      </c>
      <c r="AH58" s="21" t="b">
        <f t="shared" si="16"/>
        <v>0</v>
      </c>
      <c r="AI58" s="21" t="b">
        <v>1</v>
      </c>
      <c r="AJ58" s="21" t="b">
        <f t="shared" si="26"/>
        <v>1</v>
      </c>
      <c r="AK58" s="21" t="b">
        <f t="shared" si="17"/>
        <v>0</v>
      </c>
      <c r="AL58" s="21" t="b">
        <f t="shared" si="18"/>
        <v>0</v>
      </c>
      <c r="AM58" s="21" t="b">
        <f t="shared" si="19"/>
        <v>0</v>
      </c>
      <c r="AN58" s="21" t="b">
        <f t="shared" si="27"/>
        <v>0</v>
      </c>
      <c r="AO58" s="21" t="b">
        <f t="shared" si="20"/>
        <v>1</v>
      </c>
      <c r="AP58" s="21" t="b">
        <f t="shared" si="28"/>
        <v>0</v>
      </c>
      <c r="AQ58" s="21" t="b">
        <f t="shared" si="21"/>
        <v>0</v>
      </c>
      <c r="AR58" s="21" t="b">
        <f t="shared" si="22"/>
        <v>0</v>
      </c>
      <c r="AS58" s="21" t="b">
        <f t="shared" si="29"/>
        <v>0</v>
      </c>
      <c r="AT58" s="21" t="b">
        <f t="shared" si="30"/>
        <v>1</v>
      </c>
      <c r="AU58" s="64" t="b">
        <f t="shared" si="31"/>
        <v>0</v>
      </c>
      <c r="AV58" s="39" t="b">
        <v>1</v>
      </c>
      <c r="AW58" s="37" t="s">
        <v>638</v>
      </c>
      <c r="AX58" s="39" t="b">
        <f t="shared" si="32"/>
        <v>1</v>
      </c>
      <c r="AY58" s="37" t="str">
        <f t="shared" si="23"/>
        <v>MOYEN</v>
      </c>
      <c r="AZ58" s="55" t="b">
        <v>0</v>
      </c>
      <c r="BA58" s="65" t="s">
        <v>638</v>
      </c>
      <c r="BB58" s="72" t="s">
        <v>647</v>
      </c>
      <c r="BC58" s="83" t="s">
        <v>648</v>
      </c>
      <c r="BD58" s="77" t="b">
        <v>0</v>
      </c>
      <c r="BE58" s="87"/>
    </row>
    <row r="59" spans="1:57" x14ac:dyDescent="0.2">
      <c r="A59" s="14">
        <v>5058</v>
      </c>
      <c r="B59" s="25" t="s">
        <v>370</v>
      </c>
      <c r="C59" s="33" t="s">
        <v>75</v>
      </c>
      <c r="D59" s="34"/>
      <c r="E59" s="34"/>
      <c r="F59" s="34"/>
      <c r="G59" s="34"/>
      <c r="H59" s="16">
        <v>951.98009999999897</v>
      </c>
      <c r="I59" s="15" t="s">
        <v>41</v>
      </c>
      <c r="J59" s="15" t="s">
        <v>504</v>
      </c>
      <c r="K59" s="15" t="s">
        <v>503</v>
      </c>
      <c r="L59" s="15" t="s">
        <v>504</v>
      </c>
      <c r="M59" s="15" t="s">
        <v>505</v>
      </c>
      <c r="N59" s="21" t="b">
        <v>1</v>
      </c>
      <c r="O59" s="21" t="b">
        <v>0</v>
      </c>
      <c r="P59" s="28" t="b">
        <v>1</v>
      </c>
      <c r="Q59" s="21" t="b">
        <f>IF(VLOOKUP(A59,MESU_MESO!A59:Q393,1,0),TRUE,FALSE)</f>
        <v>1</v>
      </c>
      <c r="R59" s="44">
        <v>87.003799999999998</v>
      </c>
      <c r="S59" s="44">
        <v>484.55900000000003</v>
      </c>
      <c r="T59" s="44">
        <v>22.172499999999999</v>
      </c>
      <c r="U59" s="44">
        <v>271.17099999999999</v>
      </c>
      <c r="V59" s="44">
        <v>33.51</v>
      </c>
      <c r="W59" s="44">
        <v>28.403600000000001</v>
      </c>
      <c r="X59" s="44">
        <f t="shared" si="9"/>
        <v>839.81610000000001</v>
      </c>
      <c r="Y59" s="28">
        <f t="shared" si="25"/>
        <v>0.88217820939744529</v>
      </c>
      <c r="Z59" s="28" t="b">
        <f t="shared" si="1"/>
        <v>1</v>
      </c>
      <c r="AA59" s="28" t="b">
        <f t="shared" si="10"/>
        <v>1</v>
      </c>
      <c r="AB59" s="28" t="b">
        <f t="shared" si="11"/>
        <v>1</v>
      </c>
      <c r="AC59" s="28" t="b">
        <f t="shared" si="12"/>
        <v>1</v>
      </c>
      <c r="AD59" s="28" t="b">
        <f t="shared" si="13"/>
        <v>0</v>
      </c>
      <c r="AE59" s="28" t="b">
        <f t="shared" si="14"/>
        <v>1</v>
      </c>
      <c r="AF59" s="21" t="b">
        <f t="shared" si="15"/>
        <v>1</v>
      </c>
      <c r="AG59" s="32">
        <v>4.4457620000000001E-6</v>
      </c>
      <c r="AH59" s="21" t="b">
        <f t="shared" si="16"/>
        <v>0</v>
      </c>
      <c r="AI59" s="21" t="b">
        <v>0</v>
      </c>
      <c r="AJ59" s="21" t="b">
        <f t="shared" si="26"/>
        <v>1</v>
      </c>
      <c r="AK59" s="21" t="b">
        <f t="shared" si="17"/>
        <v>1</v>
      </c>
      <c r="AL59" s="21" t="b">
        <f t="shared" si="18"/>
        <v>0</v>
      </c>
      <c r="AM59" s="21" t="b">
        <f t="shared" si="19"/>
        <v>0</v>
      </c>
      <c r="AN59" s="21" t="b">
        <f t="shared" si="27"/>
        <v>1</v>
      </c>
      <c r="AO59" s="21" t="b">
        <f t="shared" si="20"/>
        <v>0</v>
      </c>
      <c r="AP59" s="21" t="b">
        <f t="shared" si="28"/>
        <v>0</v>
      </c>
      <c r="AQ59" s="21" t="b">
        <f t="shared" si="21"/>
        <v>0</v>
      </c>
      <c r="AR59" s="21" t="b">
        <f t="shared" si="22"/>
        <v>1</v>
      </c>
      <c r="AS59" s="21" t="b">
        <f t="shared" si="29"/>
        <v>0</v>
      </c>
      <c r="AT59" s="21" t="b">
        <f t="shared" si="30"/>
        <v>0</v>
      </c>
      <c r="AU59" s="64" t="b">
        <f t="shared" si="31"/>
        <v>0</v>
      </c>
      <c r="AV59" s="39" t="b">
        <v>0</v>
      </c>
      <c r="AW59" s="37" t="s">
        <v>638</v>
      </c>
      <c r="AX59" s="39" t="b">
        <f t="shared" si="32"/>
        <v>0</v>
      </c>
      <c r="AY59" s="37" t="str">
        <f t="shared" si="23"/>
        <v>FAIBLE</v>
      </c>
      <c r="AZ59" s="55" t="b">
        <v>0</v>
      </c>
      <c r="BA59" s="65" t="str">
        <f t="shared" si="24"/>
        <v>FAIBLE</v>
      </c>
      <c r="BB59" s="72" t="s">
        <v>647</v>
      </c>
      <c r="BC59" s="82">
        <v>0</v>
      </c>
      <c r="BD59" s="77" t="b">
        <v>0</v>
      </c>
      <c r="BE59" s="87"/>
    </row>
    <row r="60" spans="1:57" x14ac:dyDescent="0.2">
      <c r="A60" s="14">
        <v>5059</v>
      </c>
      <c r="B60" s="25" t="s">
        <v>373</v>
      </c>
      <c r="C60" s="33" t="s">
        <v>624</v>
      </c>
      <c r="D60" s="34"/>
      <c r="E60" s="34"/>
      <c r="F60" s="34"/>
      <c r="G60" s="34"/>
      <c r="H60" s="16">
        <v>443.73871000000003</v>
      </c>
      <c r="I60" s="15" t="s">
        <v>41</v>
      </c>
      <c r="J60" s="15" t="s">
        <v>504</v>
      </c>
      <c r="K60" s="15" t="s">
        <v>503</v>
      </c>
      <c r="L60" s="15" t="s">
        <v>504</v>
      </c>
      <c r="M60" s="15" t="s">
        <v>13</v>
      </c>
      <c r="N60" s="21" t="b">
        <v>1</v>
      </c>
      <c r="O60" s="21" t="b">
        <v>0</v>
      </c>
      <c r="P60" s="28" t="b">
        <v>1</v>
      </c>
      <c r="Q60" s="21" t="b">
        <f>IF(VLOOKUP(A60,MESU_MESO!A60:Q394,1,0),TRUE,FALSE)</f>
        <v>1</v>
      </c>
      <c r="R60" s="44">
        <v>0</v>
      </c>
      <c r="S60" s="44">
        <v>10.281000000000001</v>
      </c>
      <c r="T60" s="44">
        <v>4.8589500000000001</v>
      </c>
      <c r="U60" s="44">
        <v>12.248699999999999</v>
      </c>
      <c r="V60" s="44">
        <v>0.91677200000000003</v>
      </c>
      <c r="W60" s="44">
        <v>414.95499999999998</v>
      </c>
      <c r="X60" s="44">
        <f t="shared" si="9"/>
        <v>443.26042200000001</v>
      </c>
      <c r="Y60" s="28">
        <f t="shared" si="25"/>
        <v>0.99892214046414829</v>
      </c>
      <c r="Z60" s="28" t="b">
        <f t="shared" si="1"/>
        <v>1</v>
      </c>
      <c r="AA60" s="28" t="b">
        <f t="shared" si="10"/>
        <v>1</v>
      </c>
      <c r="AB60" s="28" t="b">
        <f t="shared" si="11"/>
        <v>1</v>
      </c>
      <c r="AC60" s="28" t="b">
        <f t="shared" si="12"/>
        <v>1</v>
      </c>
      <c r="AD60" s="28" t="b">
        <f t="shared" si="13"/>
        <v>0</v>
      </c>
      <c r="AE60" s="28" t="b">
        <f t="shared" si="14"/>
        <v>1</v>
      </c>
      <c r="AF60" s="21" t="b">
        <f t="shared" si="15"/>
        <v>1</v>
      </c>
      <c r="AG60" s="32">
        <v>0</v>
      </c>
      <c r="AH60" s="21" t="b">
        <f t="shared" si="16"/>
        <v>0</v>
      </c>
      <c r="AI60" s="21" t="b">
        <v>0</v>
      </c>
      <c r="AJ60" s="21" t="b">
        <f t="shared" si="26"/>
        <v>1</v>
      </c>
      <c r="AK60" s="21" t="b">
        <f t="shared" si="17"/>
        <v>1</v>
      </c>
      <c r="AL60" s="21" t="b">
        <f t="shared" si="18"/>
        <v>0</v>
      </c>
      <c r="AM60" s="21" t="b">
        <f t="shared" si="19"/>
        <v>0</v>
      </c>
      <c r="AN60" s="21" t="b">
        <f t="shared" si="27"/>
        <v>1</v>
      </c>
      <c r="AO60" s="21" t="b">
        <f t="shared" si="20"/>
        <v>0</v>
      </c>
      <c r="AP60" s="21" t="b">
        <f t="shared" si="28"/>
        <v>0</v>
      </c>
      <c r="AQ60" s="21" t="b">
        <f t="shared" si="21"/>
        <v>0</v>
      </c>
      <c r="AR60" s="21" t="b">
        <f t="shared" si="22"/>
        <v>1</v>
      </c>
      <c r="AS60" s="21" t="b">
        <f t="shared" si="29"/>
        <v>0</v>
      </c>
      <c r="AT60" s="21" t="b">
        <f t="shared" si="30"/>
        <v>0</v>
      </c>
      <c r="AU60" s="64" t="b">
        <f t="shared" si="31"/>
        <v>0</v>
      </c>
      <c r="AV60" s="39" t="b">
        <v>0</v>
      </c>
      <c r="AW60" s="37" t="s">
        <v>638</v>
      </c>
      <c r="AX60" s="39" t="b">
        <f t="shared" si="32"/>
        <v>0</v>
      </c>
      <c r="AY60" s="37" t="str">
        <f t="shared" si="23"/>
        <v>FAIBLE</v>
      </c>
      <c r="AZ60" s="55" t="b">
        <v>0</v>
      </c>
      <c r="BA60" s="65" t="str">
        <f t="shared" si="24"/>
        <v>FAIBLE</v>
      </c>
      <c r="BB60" s="72" t="s">
        <v>647</v>
      </c>
      <c r="BC60" s="82">
        <v>0</v>
      </c>
      <c r="BD60" s="77" t="b">
        <v>0</v>
      </c>
      <c r="BE60" s="87"/>
    </row>
    <row r="61" spans="1:57" x14ac:dyDescent="0.2">
      <c r="A61" s="14">
        <v>5060</v>
      </c>
      <c r="B61" s="25" t="s">
        <v>554</v>
      </c>
      <c r="C61" s="33" t="s">
        <v>72</v>
      </c>
      <c r="D61" s="34"/>
      <c r="E61" s="34"/>
      <c r="F61" s="34"/>
      <c r="G61" s="34"/>
      <c r="H61" s="16">
        <v>96.19426</v>
      </c>
      <c r="I61" s="15" t="s">
        <v>87</v>
      </c>
      <c r="J61" s="15" t="s">
        <v>503</v>
      </c>
      <c r="K61" s="15" t="s">
        <v>503</v>
      </c>
      <c r="L61" s="15" t="s">
        <v>503</v>
      </c>
      <c r="M61" s="15" t="s">
        <v>507</v>
      </c>
      <c r="N61" s="21" t="s">
        <v>633</v>
      </c>
      <c r="O61" s="21" t="s">
        <v>633</v>
      </c>
      <c r="P61" s="28" t="b">
        <v>1</v>
      </c>
      <c r="Q61" s="21" t="b">
        <f>IF(VLOOKUP(A61,MESU_MESO!A61:Q395,1,0),TRUE,FALSE)</f>
        <v>1</v>
      </c>
      <c r="R61" s="44">
        <v>96.060299999999998</v>
      </c>
      <c r="S61" s="44">
        <v>0</v>
      </c>
      <c r="T61" s="44">
        <v>0</v>
      </c>
      <c r="U61" s="44">
        <v>0</v>
      </c>
      <c r="V61" s="44">
        <v>0</v>
      </c>
      <c r="W61" s="44">
        <v>0</v>
      </c>
      <c r="X61" s="44">
        <f t="shared" si="9"/>
        <v>0</v>
      </c>
      <c r="Y61" s="28">
        <f t="shared" si="25"/>
        <v>0</v>
      </c>
      <c r="Z61" s="28" t="b">
        <f t="shared" si="1"/>
        <v>0</v>
      </c>
      <c r="AA61" s="28" t="b">
        <f t="shared" si="10"/>
        <v>0</v>
      </c>
      <c r="AB61" s="28" t="b">
        <f t="shared" si="11"/>
        <v>0</v>
      </c>
      <c r="AC61" s="28" t="b">
        <f t="shared" si="12"/>
        <v>0</v>
      </c>
      <c r="AD61" s="28" t="b">
        <f t="shared" si="13"/>
        <v>0</v>
      </c>
      <c r="AE61" s="28" t="b">
        <f t="shared" si="14"/>
        <v>0</v>
      </c>
      <c r="AF61" s="21" t="b">
        <f t="shared" si="15"/>
        <v>1</v>
      </c>
      <c r="AG61" s="32">
        <v>0</v>
      </c>
      <c r="AH61" s="21" t="b">
        <f t="shared" si="16"/>
        <v>0</v>
      </c>
      <c r="AI61" s="21" t="b">
        <v>0</v>
      </c>
      <c r="AJ61" s="21" t="str">
        <f t="shared" si="26"/>
        <v>N.P.</v>
      </c>
      <c r="AK61" s="21" t="b">
        <f t="shared" si="17"/>
        <v>1</v>
      </c>
      <c r="AL61" s="21" t="b">
        <f t="shared" si="18"/>
        <v>1</v>
      </c>
      <c r="AM61" s="21" t="b">
        <f t="shared" si="19"/>
        <v>0</v>
      </c>
      <c r="AN61" s="21" t="b">
        <f t="shared" si="27"/>
        <v>0</v>
      </c>
      <c r="AO61" s="21" t="b">
        <f t="shared" si="20"/>
        <v>0</v>
      </c>
      <c r="AP61" s="21" t="b">
        <f t="shared" si="28"/>
        <v>1</v>
      </c>
      <c r="AQ61" s="21" t="b">
        <f t="shared" si="21"/>
        <v>0</v>
      </c>
      <c r="AR61" s="21" t="b">
        <f t="shared" si="22"/>
        <v>0</v>
      </c>
      <c r="AS61" s="21" t="b">
        <f t="shared" si="29"/>
        <v>0</v>
      </c>
      <c r="AT61" s="21" t="b">
        <f t="shared" si="30"/>
        <v>0</v>
      </c>
      <c r="AU61" s="64" t="b">
        <f t="shared" si="31"/>
        <v>0</v>
      </c>
      <c r="AV61" s="39" t="b">
        <v>0</v>
      </c>
      <c r="AW61" s="37" t="s">
        <v>639</v>
      </c>
      <c r="AX61" s="39" t="b">
        <f t="shared" si="32"/>
        <v>0</v>
      </c>
      <c r="AY61" s="37" t="str">
        <f t="shared" si="23"/>
        <v>FORT</v>
      </c>
      <c r="AZ61" s="55" t="b">
        <v>0</v>
      </c>
      <c r="BA61" s="65" t="str">
        <f t="shared" si="24"/>
        <v>FORT</v>
      </c>
      <c r="BB61" s="72" t="s">
        <v>649</v>
      </c>
      <c r="BC61" s="82">
        <v>0</v>
      </c>
      <c r="BD61" s="77" t="b">
        <v>0</v>
      </c>
      <c r="BE61" s="87"/>
    </row>
    <row r="62" spans="1:57" x14ac:dyDescent="0.2">
      <c r="A62" s="14">
        <v>5061</v>
      </c>
      <c r="B62" s="25" t="s">
        <v>555</v>
      </c>
      <c r="C62" s="33" t="s">
        <v>72</v>
      </c>
      <c r="D62" s="34"/>
      <c r="E62" s="34"/>
      <c r="F62" s="34"/>
      <c r="G62" s="34"/>
      <c r="H62" s="16">
        <v>220.43706</v>
      </c>
      <c r="I62" s="15" t="s">
        <v>87</v>
      </c>
      <c r="J62" s="15" t="s">
        <v>503</v>
      </c>
      <c r="K62" s="15" t="s">
        <v>503</v>
      </c>
      <c r="L62" s="15" t="s">
        <v>504</v>
      </c>
      <c r="M62" s="15" t="s">
        <v>507</v>
      </c>
      <c r="N62" s="21" t="b">
        <v>0</v>
      </c>
      <c r="O62" s="21" t="b">
        <v>0</v>
      </c>
      <c r="P62" s="28" t="b">
        <v>1</v>
      </c>
      <c r="Q62" s="21" t="b">
        <f>IF(VLOOKUP(A62,MESU_MESO!A62:Q396,1,0),TRUE,FALSE)</f>
        <v>1</v>
      </c>
      <c r="R62" s="44">
        <v>220.02600000000001</v>
      </c>
      <c r="S62" s="44">
        <v>0</v>
      </c>
      <c r="T62" s="44">
        <v>0</v>
      </c>
      <c r="U62" s="44">
        <v>0</v>
      </c>
      <c r="V62" s="44">
        <v>0</v>
      </c>
      <c r="W62" s="44">
        <v>0</v>
      </c>
      <c r="X62" s="44">
        <f t="shared" si="9"/>
        <v>0</v>
      </c>
      <c r="Y62" s="28">
        <f t="shared" si="25"/>
        <v>0</v>
      </c>
      <c r="Z62" s="28" t="b">
        <f t="shared" si="1"/>
        <v>0</v>
      </c>
      <c r="AA62" s="28" t="b">
        <f t="shared" si="10"/>
        <v>0</v>
      </c>
      <c r="AB62" s="28" t="b">
        <f t="shared" si="11"/>
        <v>0</v>
      </c>
      <c r="AC62" s="28" t="b">
        <f t="shared" si="12"/>
        <v>0</v>
      </c>
      <c r="AD62" s="28" t="b">
        <f t="shared" si="13"/>
        <v>0</v>
      </c>
      <c r="AE62" s="28" t="b">
        <f t="shared" si="14"/>
        <v>0</v>
      </c>
      <c r="AF62" s="21" t="b">
        <f t="shared" si="15"/>
        <v>1</v>
      </c>
      <c r="AG62" s="32">
        <v>6.1830580000000004E-4</v>
      </c>
      <c r="AH62" s="21" t="b">
        <f t="shared" si="16"/>
        <v>0</v>
      </c>
      <c r="AI62" s="21" t="b">
        <v>1</v>
      </c>
      <c r="AJ62" s="21" t="b">
        <f t="shared" si="26"/>
        <v>0</v>
      </c>
      <c r="AK62" s="21" t="b">
        <f t="shared" si="17"/>
        <v>0</v>
      </c>
      <c r="AL62" s="21" t="b">
        <f t="shared" si="18"/>
        <v>1</v>
      </c>
      <c r="AM62" s="21" t="b">
        <f t="shared" si="19"/>
        <v>0</v>
      </c>
      <c r="AN62" s="21" t="b">
        <f t="shared" si="27"/>
        <v>0</v>
      </c>
      <c r="AO62" s="21" t="b">
        <f t="shared" si="20"/>
        <v>0</v>
      </c>
      <c r="AP62" s="21" t="b">
        <f t="shared" si="28"/>
        <v>1</v>
      </c>
      <c r="AQ62" s="21" t="b">
        <f t="shared" si="21"/>
        <v>0</v>
      </c>
      <c r="AR62" s="21" t="b">
        <f t="shared" si="22"/>
        <v>0</v>
      </c>
      <c r="AS62" s="21" t="b">
        <f t="shared" si="29"/>
        <v>0</v>
      </c>
      <c r="AT62" s="21" t="b">
        <f t="shared" si="30"/>
        <v>0</v>
      </c>
      <c r="AU62" s="64" t="b">
        <f t="shared" si="31"/>
        <v>0</v>
      </c>
      <c r="AV62" s="39" t="b">
        <v>0</v>
      </c>
      <c r="AW62" s="37" t="s">
        <v>639</v>
      </c>
      <c r="AX62" s="39" t="b">
        <f t="shared" si="32"/>
        <v>0</v>
      </c>
      <c r="AY62" s="37" t="str">
        <f t="shared" si="23"/>
        <v>FORT</v>
      </c>
      <c r="AZ62" s="55" t="b">
        <v>0</v>
      </c>
      <c r="BA62" s="65" t="str">
        <f t="shared" si="24"/>
        <v>FORT</v>
      </c>
      <c r="BB62" s="72" t="s">
        <v>649</v>
      </c>
      <c r="BC62" s="82">
        <v>0</v>
      </c>
      <c r="BD62" s="77" t="b">
        <v>0</v>
      </c>
      <c r="BE62" s="87"/>
    </row>
    <row r="63" spans="1:57" ht="33.75" x14ac:dyDescent="0.2">
      <c r="A63" s="14">
        <v>5062</v>
      </c>
      <c r="B63" s="25" t="s">
        <v>379</v>
      </c>
      <c r="C63" s="33" t="s">
        <v>184</v>
      </c>
      <c r="D63" s="34"/>
      <c r="E63" s="34"/>
      <c r="F63" s="34"/>
      <c r="G63" s="34"/>
      <c r="H63" s="16">
        <v>401.30779999999902</v>
      </c>
      <c r="I63" s="15" t="s">
        <v>161</v>
      </c>
      <c r="J63" s="15" t="s">
        <v>503</v>
      </c>
      <c r="K63" s="15" t="s">
        <v>503</v>
      </c>
      <c r="L63" s="15" t="s">
        <v>503</v>
      </c>
      <c r="M63" s="15" t="s">
        <v>507</v>
      </c>
      <c r="N63" s="21" t="b">
        <v>0</v>
      </c>
      <c r="O63" s="21" t="b">
        <v>0</v>
      </c>
      <c r="P63" s="28" t="b">
        <v>1</v>
      </c>
      <c r="Q63" s="21" t="b">
        <f>IF(VLOOKUP(A63,MESU_MESO!A63:Q397,1,0),TRUE,FALSE)</f>
        <v>1</v>
      </c>
      <c r="R63" s="44">
        <v>4.6074099999999998</v>
      </c>
      <c r="S63" s="44">
        <v>10.0067</v>
      </c>
      <c r="T63" s="44">
        <v>0</v>
      </c>
      <c r="U63" s="44">
        <v>187.92099999999999</v>
      </c>
      <c r="V63" s="44">
        <v>204.64099999999999</v>
      </c>
      <c r="W63" s="44">
        <v>0</v>
      </c>
      <c r="X63" s="44">
        <f t="shared" si="9"/>
        <v>402.56869999999998</v>
      </c>
      <c r="Y63" s="28">
        <f t="shared" si="25"/>
        <v>1.003141977305203</v>
      </c>
      <c r="Z63" s="28" t="b">
        <f t="shared" si="1"/>
        <v>1</v>
      </c>
      <c r="AA63" s="28" t="b">
        <f t="shared" si="10"/>
        <v>1</v>
      </c>
      <c r="AB63" s="28" t="b">
        <f t="shared" si="11"/>
        <v>1</v>
      </c>
      <c r="AC63" s="28" t="b">
        <f t="shared" si="12"/>
        <v>1</v>
      </c>
      <c r="AD63" s="28" t="b">
        <f t="shared" si="13"/>
        <v>0</v>
      </c>
      <c r="AE63" s="28" t="b">
        <f t="shared" si="14"/>
        <v>1</v>
      </c>
      <c r="AF63" s="21" t="b">
        <f t="shared" si="15"/>
        <v>1</v>
      </c>
      <c r="AG63" s="32">
        <v>0.15582599999999999</v>
      </c>
      <c r="AH63" s="21" t="b">
        <f t="shared" si="16"/>
        <v>1</v>
      </c>
      <c r="AI63" s="21" t="b">
        <v>0</v>
      </c>
      <c r="AJ63" s="21" t="b">
        <f t="shared" si="26"/>
        <v>0</v>
      </c>
      <c r="AK63" s="21" t="b">
        <f t="shared" si="17"/>
        <v>0</v>
      </c>
      <c r="AL63" s="21" t="b">
        <f t="shared" si="18"/>
        <v>0</v>
      </c>
      <c r="AM63" s="21" t="b">
        <f t="shared" si="19"/>
        <v>0</v>
      </c>
      <c r="AN63" s="21" t="b">
        <f t="shared" si="27"/>
        <v>0</v>
      </c>
      <c r="AO63" s="21" t="b">
        <f t="shared" si="20"/>
        <v>1</v>
      </c>
      <c r="AP63" s="21" t="b">
        <f t="shared" si="28"/>
        <v>0</v>
      </c>
      <c r="AQ63" s="21" t="b">
        <f t="shared" si="21"/>
        <v>0</v>
      </c>
      <c r="AR63" s="21" t="b">
        <f t="shared" si="22"/>
        <v>0</v>
      </c>
      <c r="AS63" s="21" t="b">
        <f t="shared" si="29"/>
        <v>0</v>
      </c>
      <c r="AT63" s="21" t="b">
        <f t="shared" si="30"/>
        <v>1</v>
      </c>
      <c r="AU63" s="64" t="b">
        <f t="shared" si="31"/>
        <v>0</v>
      </c>
      <c r="AV63" s="39" t="b">
        <v>1</v>
      </c>
      <c r="AW63" s="37" t="s">
        <v>638</v>
      </c>
      <c r="AX63" s="39" t="b">
        <f t="shared" si="32"/>
        <v>1</v>
      </c>
      <c r="AY63" s="37" t="str">
        <f t="shared" si="23"/>
        <v>MOYEN</v>
      </c>
      <c r="AZ63" s="55" t="b">
        <v>0</v>
      </c>
      <c r="BA63" s="65" t="str">
        <f t="shared" si="24"/>
        <v>MOYEN</v>
      </c>
      <c r="BB63" s="72" t="s">
        <v>650</v>
      </c>
      <c r="BC63" s="83" t="s">
        <v>663</v>
      </c>
      <c r="BD63" s="77" t="b">
        <v>0</v>
      </c>
      <c r="BE63" s="87"/>
    </row>
    <row r="64" spans="1:57" x14ac:dyDescent="0.2">
      <c r="A64" s="14">
        <v>5063</v>
      </c>
      <c r="B64" s="25" t="s">
        <v>556</v>
      </c>
      <c r="C64" s="33" t="s">
        <v>625</v>
      </c>
      <c r="D64" s="34"/>
      <c r="E64" s="34"/>
      <c r="F64" s="34"/>
      <c r="G64" s="34"/>
      <c r="H64" s="16">
        <v>157.13373999999899</v>
      </c>
      <c r="I64" s="15" t="s">
        <v>41</v>
      </c>
      <c r="J64" s="15" t="s">
        <v>503</v>
      </c>
      <c r="K64" s="15" t="s">
        <v>504</v>
      </c>
      <c r="L64" s="15" t="s">
        <v>504</v>
      </c>
      <c r="M64" s="15" t="s">
        <v>500</v>
      </c>
      <c r="N64" s="21" t="b">
        <v>0</v>
      </c>
      <c r="O64" s="21" t="b">
        <v>0</v>
      </c>
      <c r="P64" s="28" t="b">
        <v>1</v>
      </c>
      <c r="Q64" s="21" t="b">
        <v>0</v>
      </c>
      <c r="X64" s="44">
        <f t="shared" si="9"/>
        <v>0</v>
      </c>
      <c r="Y64" s="28">
        <f t="shared" si="25"/>
        <v>0</v>
      </c>
      <c r="Z64" s="28" t="b">
        <f t="shared" si="1"/>
        <v>0</v>
      </c>
      <c r="AA64" s="28" t="b">
        <f t="shared" si="10"/>
        <v>0</v>
      </c>
      <c r="AB64" s="28" t="b">
        <f t="shared" si="11"/>
        <v>0</v>
      </c>
      <c r="AC64" s="28" t="b">
        <f t="shared" si="12"/>
        <v>0</v>
      </c>
      <c r="AD64" s="28" t="b">
        <f t="shared" si="13"/>
        <v>0</v>
      </c>
      <c r="AE64" s="28" t="b">
        <f t="shared" si="14"/>
        <v>0</v>
      </c>
      <c r="AF64" s="21" t="b">
        <f t="shared" si="15"/>
        <v>0</v>
      </c>
      <c r="AG64" s="32">
        <v>1.2556029999999999E-2</v>
      </c>
      <c r="AH64" s="21" t="b">
        <f t="shared" si="16"/>
        <v>0</v>
      </c>
      <c r="AI64" s="21" t="b">
        <v>0</v>
      </c>
      <c r="AJ64" s="21" t="b">
        <f t="shared" si="26"/>
        <v>0</v>
      </c>
      <c r="AK64" s="21" t="b">
        <f t="shared" si="17"/>
        <v>1</v>
      </c>
      <c r="AL64" s="21" t="b">
        <f t="shared" si="18"/>
        <v>0</v>
      </c>
      <c r="AM64" s="21" t="b">
        <f t="shared" si="19"/>
        <v>0</v>
      </c>
      <c r="AN64" s="21" t="b">
        <f t="shared" si="27"/>
        <v>0</v>
      </c>
      <c r="AO64" s="21" t="b">
        <f t="shared" si="20"/>
        <v>0</v>
      </c>
      <c r="AP64" s="21" t="str">
        <f t="shared" si="28"/>
        <v>N.P.</v>
      </c>
      <c r="AQ64" s="21" t="str">
        <f t="shared" si="21"/>
        <v>N.P.</v>
      </c>
      <c r="AR64" s="21" t="str">
        <f t="shared" si="22"/>
        <v>N.P.</v>
      </c>
      <c r="AS64" s="21" t="str">
        <f t="shared" si="29"/>
        <v>N.P.</v>
      </c>
      <c r="AT64" s="21" t="str">
        <f t="shared" si="30"/>
        <v>N.CP.</v>
      </c>
      <c r="AU64" s="64" t="str">
        <f t="shared" si="31"/>
        <v>N.CP.</v>
      </c>
      <c r="AV64" s="39" t="s">
        <v>633</v>
      </c>
      <c r="AW64" s="37" t="s">
        <v>633</v>
      </c>
      <c r="AX64" s="39" t="str">
        <f t="shared" si="32"/>
        <v>N.P.</v>
      </c>
      <c r="AY64" s="37" t="str">
        <f t="shared" si="23"/>
        <v>N.P.</v>
      </c>
      <c r="AZ64" s="55" t="s">
        <v>633</v>
      </c>
      <c r="BA64" s="65" t="str">
        <f t="shared" si="24"/>
        <v>N.P.</v>
      </c>
      <c r="BB64" s="72" t="s">
        <v>645</v>
      </c>
      <c r="BC64" s="82">
        <v>0</v>
      </c>
      <c r="BD64" s="77" t="s">
        <v>633</v>
      </c>
      <c r="BE64" s="87"/>
    </row>
    <row r="65" spans="1:57" x14ac:dyDescent="0.2">
      <c r="A65" s="14">
        <v>5064</v>
      </c>
      <c r="B65" s="25" t="s">
        <v>489</v>
      </c>
      <c r="C65" s="33" t="s">
        <v>623</v>
      </c>
      <c r="D65" s="34"/>
      <c r="E65" s="34"/>
      <c r="F65" s="34"/>
      <c r="G65" s="34"/>
      <c r="H65" s="16">
        <v>296.75792999999902</v>
      </c>
      <c r="I65" s="15" t="s">
        <v>41</v>
      </c>
      <c r="J65" s="15" t="s">
        <v>503</v>
      </c>
      <c r="K65" s="15" t="s">
        <v>504</v>
      </c>
      <c r="L65" s="15" t="s">
        <v>504</v>
      </c>
      <c r="M65" s="15" t="s">
        <v>500</v>
      </c>
      <c r="N65" s="21" t="s">
        <v>633</v>
      </c>
      <c r="O65" s="21" t="s">
        <v>633</v>
      </c>
      <c r="P65" s="28" t="b">
        <v>1</v>
      </c>
      <c r="Q65" s="21" t="b">
        <f>IF(VLOOKUP(A65,MESU_MESO!A65:Q399,1,0),TRUE,FALSE)</f>
        <v>1</v>
      </c>
      <c r="R65" s="44">
        <v>4.5792200000000003</v>
      </c>
      <c r="S65" s="44">
        <v>9.2735500000000002</v>
      </c>
      <c r="T65" s="44">
        <v>7.8642600000000008E-6</v>
      </c>
      <c r="U65" s="44">
        <v>122.193</v>
      </c>
      <c r="V65" s="44">
        <v>129.25299999999999</v>
      </c>
      <c r="W65" s="44">
        <v>4.9356199999999999E-3</v>
      </c>
      <c r="X65" s="44">
        <f t="shared" si="9"/>
        <v>260.72449348425999</v>
      </c>
      <c r="Y65" s="28">
        <f t="shared" si="25"/>
        <v>0.8785763315044719</v>
      </c>
      <c r="Z65" s="28" t="b">
        <f t="shared" si="1"/>
        <v>1</v>
      </c>
      <c r="AA65" s="28" t="b">
        <f t="shared" si="10"/>
        <v>1</v>
      </c>
      <c r="AB65" s="28" t="b">
        <f t="shared" si="11"/>
        <v>1</v>
      </c>
      <c r="AC65" s="28" t="b">
        <f t="shared" si="12"/>
        <v>1</v>
      </c>
      <c r="AD65" s="28" t="b">
        <f t="shared" si="13"/>
        <v>0</v>
      </c>
      <c r="AE65" s="28" t="b">
        <f t="shared" si="14"/>
        <v>1</v>
      </c>
      <c r="AF65" s="21" t="b">
        <f t="shared" si="15"/>
        <v>1</v>
      </c>
      <c r="AG65" s="32">
        <v>3.5271150000000001E-2</v>
      </c>
      <c r="AH65" s="21" t="b">
        <f t="shared" si="16"/>
        <v>0</v>
      </c>
      <c r="AI65" s="21" t="b">
        <v>1</v>
      </c>
      <c r="AJ65" s="21" t="str">
        <f t="shared" si="26"/>
        <v>N.P.</v>
      </c>
      <c r="AK65" s="21" t="b">
        <f t="shared" si="17"/>
        <v>0</v>
      </c>
      <c r="AL65" s="21" t="b">
        <f t="shared" si="18"/>
        <v>0</v>
      </c>
      <c r="AM65" s="21" t="b">
        <f t="shared" si="19"/>
        <v>0</v>
      </c>
      <c r="AN65" s="21" t="b">
        <f t="shared" si="27"/>
        <v>0</v>
      </c>
      <c r="AO65" s="21" t="b">
        <f t="shared" si="20"/>
        <v>1</v>
      </c>
      <c r="AP65" s="21" t="b">
        <f t="shared" si="28"/>
        <v>0</v>
      </c>
      <c r="AQ65" s="21" t="b">
        <f t="shared" si="21"/>
        <v>0</v>
      </c>
      <c r="AR65" s="21" t="b">
        <f t="shared" si="22"/>
        <v>0</v>
      </c>
      <c r="AS65" s="21" t="b">
        <f t="shared" si="29"/>
        <v>0</v>
      </c>
      <c r="AT65" s="21" t="b">
        <f t="shared" si="30"/>
        <v>1</v>
      </c>
      <c r="AU65" s="64" t="b">
        <f t="shared" si="31"/>
        <v>0</v>
      </c>
      <c r="AV65" s="39" t="b">
        <v>1</v>
      </c>
      <c r="AW65" s="37" t="s">
        <v>640</v>
      </c>
      <c r="AX65" s="39" t="b">
        <f t="shared" si="32"/>
        <v>1</v>
      </c>
      <c r="AY65" s="37" t="str">
        <f t="shared" si="23"/>
        <v>MOYEN</v>
      </c>
      <c r="AZ65" s="55" t="b">
        <v>1</v>
      </c>
      <c r="BA65" s="65" t="str">
        <f t="shared" si="24"/>
        <v>MOYEN</v>
      </c>
      <c r="BB65" s="72" t="s">
        <v>645</v>
      </c>
      <c r="BC65" s="82">
        <v>0</v>
      </c>
      <c r="BD65" s="77" t="b">
        <v>1</v>
      </c>
      <c r="BE65" s="87"/>
    </row>
    <row r="66" spans="1:57" x14ac:dyDescent="0.2">
      <c r="A66" s="14">
        <v>5065</v>
      </c>
      <c r="B66" s="25" t="s">
        <v>557</v>
      </c>
      <c r="C66" s="33" t="s">
        <v>72</v>
      </c>
      <c r="D66" s="34"/>
      <c r="E66" s="34"/>
      <c r="F66" s="34"/>
      <c r="G66" s="34"/>
      <c r="H66" s="16">
        <v>1551.1233</v>
      </c>
      <c r="I66" s="15" t="s">
        <v>41</v>
      </c>
      <c r="J66" s="15" t="s">
        <v>504</v>
      </c>
      <c r="K66" s="15" t="s">
        <v>503</v>
      </c>
      <c r="L66" s="15" t="s">
        <v>503</v>
      </c>
      <c r="M66" s="15" t="s">
        <v>13</v>
      </c>
      <c r="N66" s="21" t="b">
        <v>0</v>
      </c>
      <c r="O66" s="21" t="b">
        <v>0</v>
      </c>
      <c r="P66" s="28" t="b">
        <v>1</v>
      </c>
      <c r="Q66" s="21" t="b">
        <f>IF(VLOOKUP(A66,MESU_MESO!A66:Q400,1,0),TRUE,FALSE)</f>
        <v>1</v>
      </c>
      <c r="R66" s="44">
        <v>70.594899999999996</v>
      </c>
      <c r="S66" s="44">
        <v>373.596</v>
      </c>
      <c r="T66" s="44">
        <v>0</v>
      </c>
      <c r="U66" s="44">
        <v>877.10599999999999</v>
      </c>
      <c r="V66" s="44">
        <v>226.59800000000001</v>
      </c>
      <c r="W66" s="44">
        <v>0</v>
      </c>
      <c r="X66" s="44">
        <f t="shared" si="9"/>
        <v>1477.3</v>
      </c>
      <c r="Y66" s="28">
        <f t="shared" ref="Y66:Y97" si="33">X66/H66</f>
        <v>0.95240655594561696</v>
      </c>
      <c r="Z66" s="28" t="b">
        <f t="shared" ref="Z66:Z106" si="34">IF((SUM(U66:W66))&gt;0.01,TRUE,FALSE)</f>
        <v>1</v>
      </c>
      <c r="AA66" s="28" t="b">
        <f t="shared" si="10"/>
        <v>1</v>
      </c>
      <c r="AB66" s="28" t="b">
        <f t="shared" si="11"/>
        <v>1</v>
      </c>
      <c r="AC66" s="28" t="b">
        <f t="shared" si="12"/>
        <v>1</v>
      </c>
      <c r="AD66" s="28" t="b">
        <f t="shared" si="13"/>
        <v>0</v>
      </c>
      <c r="AE66" s="28" t="b">
        <f t="shared" si="14"/>
        <v>1</v>
      </c>
      <c r="AF66" s="21" t="b">
        <f t="shared" si="15"/>
        <v>1</v>
      </c>
      <c r="AG66" s="32">
        <v>1.2941940000000001E-2</v>
      </c>
      <c r="AH66" s="21" t="b">
        <f t="shared" si="16"/>
        <v>0</v>
      </c>
      <c r="AI66" s="21" t="b">
        <v>0</v>
      </c>
      <c r="AJ66" s="21" t="b">
        <f t="shared" ref="AJ66:AJ97" si="35">N66</f>
        <v>0</v>
      </c>
      <c r="AK66" s="21" t="b">
        <f t="shared" si="17"/>
        <v>1</v>
      </c>
      <c r="AL66" s="21" t="b">
        <f t="shared" si="18"/>
        <v>0</v>
      </c>
      <c r="AM66" s="21" t="b">
        <f t="shared" si="19"/>
        <v>0</v>
      </c>
      <c r="AN66" s="21" t="b">
        <f t="shared" ref="AN66:AN97" si="36">AND(AF66,AE66,AK66)</f>
        <v>1</v>
      </c>
      <c r="AO66" s="21" t="b">
        <f t="shared" si="20"/>
        <v>0</v>
      </c>
      <c r="AP66" s="21" t="b">
        <f t="shared" ref="AP66:AP97" si="37">IF(AX66="N.P.","N.P.",AL66)</f>
        <v>0</v>
      </c>
      <c r="AQ66" s="21" t="b">
        <f t="shared" si="21"/>
        <v>0</v>
      </c>
      <c r="AR66" s="21" t="b">
        <f t="shared" si="22"/>
        <v>1</v>
      </c>
      <c r="AS66" s="21" t="b">
        <f t="shared" ref="AS66:AS97" si="38">IF(AX66="N.P.","N.P.",AND(AX66,Z66,AA66,AH66,AI66))</f>
        <v>0</v>
      </c>
      <c r="AT66" s="21" t="b">
        <f t="shared" ref="AT66:AT97" si="39">IF(AX66="N.P.","N.CP.",OR(AND(AX66,AC66,AH66),AND(AX66,AC66,AI66)))</f>
        <v>0</v>
      </c>
      <c r="AU66" s="64" t="b">
        <f t="shared" ref="AU66:AU97" si="40">IF(AX66="N.P.","N.CP.",OR(AND(AD66,AH66),AND(AD66,AI66)))</f>
        <v>0</v>
      </c>
      <c r="AV66" s="39" t="b">
        <v>0</v>
      </c>
      <c r="AW66" s="37" t="s">
        <v>638</v>
      </c>
      <c r="AX66" s="39" t="b">
        <f t="shared" ref="AX66:AX97" si="41">IF(AF66=TRUE,NOT(OR(AL66,AM66,AN66)),"N.P.")</f>
        <v>0</v>
      </c>
      <c r="AY66" s="37" t="str">
        <f t="shared" si="23"/>
        <v>FAIBLE</v>
      </c>
      <c r="AZ66" s="55" t="b">
        <v>0</v>
      </c>
      <c r="BA66" s="65" t="str">
        <f t="shared" si="24"/>
        <v>FAIBLE</v>
      </c>
      <c r="BB66" s="72" t="s">
        <v>650</v>
      </c>
      <c r="BC66" s="82">
        <v>0</v>
      </c>
      <c r="BD66" s="77" t="b">
        <v>0</v>
      </c>
      <c r="BE66" s="87"/>
    </row>
    <row r="67" spans="1:57" x14ac:dyDescent="0.2">
      <c r="A67" s="14">
        <v>5066</v>
      </c>
      <c r="B67" s="25" t="s">
        <v>390</v>
      </c>
      <c r="C67" s="33" t="s">
        <v>231</v>
      </c>
      <c r="D67" s="34"/>
      <c r="E67" s="34"/>
      <c r="F67" s="34"/>
      <c r="G67" s="34"/>
      <c r="H67" s="16">
        <v>1239.9322999999899</v>
      </c>
      <c r="I67" s="15" t="s">
        <v>41</v>
      </c>
      <c r="J67" s="15" t="s">
        <v>503</v>
      </c>
      <c r="K67" s="15" t="s">
        <v>503</v>
      </c>
      <c r="L67" s="15" t="s">
        <v>503</v>
      </c>
      <c r="M67" s="15" t="s">
        <v>507</v>
      </c>
      <c r="N67" s="21" t="b">
        <v>0</v>
      </c>
      <c r="O67" s="21" t="b">
        <v>0</v>
      </c>
      <c r="P67" s="28" t="b">
        <v>1</v>
      </c>
      <c r="Q67" s="21" t="b">
        <f>IF(VLOOKUP(A67,MESU_MESO!A67:Q401,1,0),TRUE,FALSE)</f>
        <v>1</v>
      </c>
      <c r="R67" s="44">
        <v>77.953800000000001</v>
      </c>
      <c r="S67" s="44">
        <v>5.4392299999999998E-5</v>
      </c>
      <c r="T67" s="44">
        <v>1.1564E-2</v>
      </c>
      <c r="U67" s="44">
        <v>749.14200000000005</v>
      </c>
      <c r="V67" s="44">
        <v>113.26900000000001</v>
      </c>
      <c r="W67" s="44">
        <v>296.50400000000002</v>
      </c>
      <c r="X67" s="44">
        <f t="shared" ref="X67:X106" si="42">SUM(S67:W67)</f>
        <v>1158.9266183923</v>
      </c>
      <c r="Y67" s="28">
        <f t="shared" si="33"/>
        <v>0.93466927056606997</v>
      </c>
      <c r="Z67" s="28" t="b">
        <f t="shared" si="34"/>
        <v>1</v>
      </c>
      <c r="AA67" s="28" t="b">
        <f t="shared" ref="AA67:AA106" si="43">IF((SUM(S67,T67,V67,W67))&gt;0.01,TRUE,FALSE)</f>
        <v>1</v>
      </c>
      <c r="AB67" s="28" t="b">
        <f t="shared" ref="AB67:AB106" si="44">IF(Y67&gt;0,TRUE,FALSE)</f>
        <v>1</v>
      </c>
      <c r="AC67" s="28" t="b">
        <f t="shared" ref="AC67:AC106" si="45">AND(Z67,AA67)</f>
        <v>1</v>
      </c>
      <c r="AD67" s="28" t="b">
        <f t="shared" ref="AD67:AD106" si="46">IF(AB67=AC67,FALSE,TRUE)</f>
        <v>0</v>
      </c>
      <c r="AE67" s="28" t="b">
        <f t="shared" ref="AE67:AE106" si="47">IF(Y67&gt;=0.2,TRUE,FALSE)</f>
        <v>1</v>
      </c>
      <c r="AF67" s="21" t="b">
        <f t="shared" ref="AF67:AF106" si="48">AND(P67,Q67)</f>
        <v>1</v>
      </c>
      <c r="AG67" s="32">
        <v>2.4939200000000002E-2</v>
      </c>
      <c r="AH67" s="21" t="b">
        <f t="shared" ref="AH67:AH100" si="49">IF(AG67&gt;=0.1,TRUE,FALSE)</f>
        <v>0</v>
      </c>
      <c r="AI67" s="21" t="b">
        <v>1</v>
      </c>
      <c r="AJ67" s="21" t="b">
        <f t="shared" si="35"/>
        <v>0</v>
      </c>
      <c r="AK67" s="21" t="b">
        <f t="shared" ref="AK67:AK106" si="50">AND(NOT(AH67),NOT(AI67))</f>
        <v>0</v>
      </c>
      <c r="AL67" s="21" t="b">
        <f t="shared" ref="AL67:AL106" si="51">AND(AF67,NOT(AB67))</f>
        <v>0</v>
      </c>
      <c r="AM67" s="21" t="b">
        <f t="shared" ref="AM67:AM106" si="52">AND(AF67,AB67,NOT(AE67))</f>
        <v>0</v>
      </c>
      <c r="AN67" s="21" t="b">
        <f t="shared" si="36"/>
        <v>0</v>
      </c>
      <c r="AO67" s="21" t="b">
        <f t="shared" ref="AO67:AO106" si="53">AND(AF67,AE67,OR(AH67,AI67))</f>
        <v>1</v>
      </c>
      <c r="AP67" s="21" t="b">
        <f t="shared" si="37"/>
        <v>0</v>
      </c>
      <c r="AQ67" s="21" t="b">
        <f t="shared" ref="AQ67:AQ106" si="54">IF(AX67="N.P.","N.P.",AM67)</f>
        <v>0</v>
      </c>
      <c r="AR67" s="21" t="b">
        <f t="shared" ref="AR67:AR106" si="55">IF(AX67="N.P.","N.P.",AN67)</f>
        <v>0</v>
      </c>
      <c r="AS67" s="21" t="b">
        <f t="shared" si="38"/>
        <v>0</v>
      </c>
      <c r="AT67" s="21" t="b">
        <f t="shared" si="39"/>
        <v>1</v>
      </c>
      <c r="AU67" s="64" t="b">
        <f t="shared" si="40"/>
        <v>0</v>
      </c>
      <c r="AV67" s="39" t="b">
        <v>1</v>
      </c>
      <c r="AW67" s="37" t="s">
        <v>640</v>
      </c>
      <c r="AX67" s="39" t="b">
        <f t="shared" si="41"/>
        <v>1</v>
      </c>
      <c r="AY67" s="37" t="str">
        <f t="shared" ref="AY67:AY106" si="56">IF(AP67=TRUE,"FORT",IF(AQ67=TRUE,"MOYEN",IF(AR67=TRUE,"FAIBLE",IF(AS67=TRUE,"FORT",IF(AT67=TRUE,"MOYEN",IF(AU67=TRUE,"FAIBLE","N.P."))))))</f>
        <v>MOYEN</v>
      </c>
      <c r="AZ67" s="55" t="b">
        <v>1</v>
      </c>
      <c r="BA67" s="65" t="str">
        <f t="shared" ref="BA67:BA106" si="57">AY67</f>
        <v>MOYEN</v>
      </c>
      <c r="BB67" s="72" t="s">
        <v>647</v>
      </c>
      <c r="BC67" s="82">
        <v>0</v>
      </c>
      <c r="BD67" s="77" t="b">
        <v>1</v>
      </c>
      <c r="BE67" s="87"/>
    </row>
    <row r="68" spans="1:57" x14ac:dyDescent="0.2">
      <c r="A68" s="14">
        <v>5067</v>
      </c>
      <c r="B68" s="25" t="s">
        <v>393</v>
      </c>
      <c r="C68" s="33" t="s">
        <v>75</v>
      </c>
      <c r="D68" s="34"/>
      <c r="E68" s="34"/>
      <c r="F68" s="34"/>
      <c r="G68" s="34"/>
      <c r="H68" s="16">
        <v>714.89855999999895</v>
      </c>
      <c r="I68" s="15" t="s">
        <v>41</v>
      </c>
      <c r="J68" s="15" t="s">
        <v>504</v>
      </c>
      <c r="K68" s="15" t="s">
        <v>503</v>
      </c>
      <c r="L68" s="15" t="s">
        <v>504</v>
      </c>
      <c r="M68" s="15" t="s">
        <v>13</v>
      </c>
      <c r="N68" s="21" t="b">
        <v>1</v>
      </c>
      <c r="O68" s="21" t="b">
        <v>0</v>
      </c>
      <c r="P68" s="28" t="b">
        <v>1</v>
      </c>
      <c r="Q68" s="21" t="b">
        <f>IF(VLOOKUP(A68,MESU_MESO!A68:Q402,1,0),TRUE,FALSE)</f>
        <v>1</v>
      </c>
      <c r="R68" s="44">
        <v>8.0748999999999995</v>
      </c>
      <c r="S68" s="44">
        <v>0</v>
      </c>
      <c r="T68" s="44">
        <v>0</v>
      </c>
      <c r="U68" s="44">
        <v>699.822</v>
      </c>
      <c r="V68" s="44">
        <v>2.6934699999999999E-3</v>
      </c>
      <c r="W68" s="44">
        <v>5.54</v>
      </c>
      <c r="X68" s="44">
        <f t="shared" si="42"/>
        <v>705.36469347000002</v>
      </c>
      <c r="Y68" s="28">
        <f t="shared" si="33"/>
        <v>0.98666402890782301</v>
      </c>
      <c r="Z68" s="28" t="b">
        <f t="shared" si="34"/>
        <v>1</v>
      </c>
      <c r="AA68" s="28" t="b">
        <f t="shared" si="43"/>
        <v>1</v>
      </c>
      <c r="AB68" s="28" t="b">
        <f t="shared" si="44"/>
        <v>1</v>
      </c>
      <c r="AC68" s="28" t="b">
        <f t="shared" si="45"/>
        <v>1</v>
      </c>
      <c r="AD68" s="28" t="b">
        <f t="shared" si="46"/>
        <v>0</v>
      </c>
      <c r="AE68" s="28" t="b">
        <f t="shared" si="47"/>
        <v>1</v>
      </c>
      <c r="AF68" s="21" t="b">
        <f t="shared" si="48"/>
        <v>1</v>
      </c>
      <c r="AG68" s="32">
        <v>7.2611219999999996E-4</v>
      </c>
      <c r="AH68" s="21" t="b">
        <f t="shared" si="49"/>
        <v>0</v>
      </c>
      <c r="AI68" s="21" t="b">
        <v>0</v>
      </c>
      <c r="AJ68" s="21" t="b">
        <f t="shared" si="35"/>
        <v>1</v>
      </c>
      <c r="AK68" s="21" t="b">
        <f t="shared" si="50"/>
        <v>1</v>
      </c>
      <c r="AL68" s="21" t="b">
        <f t="shared" si="51"/>
        <v>0</v>
      </c>
      <c r="AM68" s="21" t="b">
        <f t="shared" si="52"/>
        <v>0</v>
      </c>
      <c r="AN68" s="21" t="b">
        <f t="shared" si="36"/>
        <v>1</v>
      </c>
      <c r="AO68" s="21" t="b">
        <f t="shared" si="53"/>
        <v>0</v>
      </c>
      <c r="AP68" s="21" t="b">
        <f t="shared" si="37"/>
        <v>0</v>
      </c>
      <c r="AQ68" s="21" t="b">
        <f t="shared" si="54"/>
        <v>0</v>
      </c>
      <c r="AR68" s="21" t="b">
        <f t="shared" si="55"/>
        <v>1</v>
      </c>
      <c r="AS68" s="21" t="b">
        <f t="shared" si="38"/>
        <v>0</v>
      </c>
      <c r="AT68" s="21" t="b">
        <f t="shared" si="39"/>
        <v>0</v>
      </c>
      <c r="AU68" s="64" t="b">
        <f t="shared" si="40"/>
        <v>0</v>
      </c>
      <c r="AV68" s="39" t="b">
        <v>0</v>
      </c>
      <c r="AW68" s="37" t="s">
        <v>640</v>
      </c>
      <c r="AX68" s="39" t="b">
        <f t="shared" si="41"/>
        <v>0</v>
      </c>
      <c r="AY68" s="37" t="str">
        <f t="shared" si="56"/>
        <v>FAIBLE</v>
      </c>
      <c r="AZ68" s="55" t="b">
        <v>0</v>
      </c>
      <c r="BA68" s="65" t="str">
        <f t="shared" si="57"/>
        <v>FAIBLE</v>
      </c>
      <c r="BB68" s="72" t="s">
        <v>647</v>
      </c>
      <c r="BC68" s="82">
        <v>0</v>
      </c>
      <c r="BD68" s="77" t="b">
        <v>0</v>
      </c>
      <c r="BE68" s="87"/>
    </row>
    <row r="69" spans="1:57" x14ac:dyDescent="0.2">
      <c r="A69" s="14">
        <v>5068</v>
      </c>
      <c r="B69" s="25" t="s">
        <v>558</v>
      </c>
      <c r="C69" s="33" t="s">
        <v>184</v>
      </c>
      <c r="D69" s="34"/>
      <c r="E69" s="34"/>
      <c r="F69" s="34"/>
      <c r="G69" s="34"/>
      <c r="H69" s="16">
        <v>637.91772000000003</v>
      </c>
      <c r="I69" s="15" t="s">
        <v>41</v>
      </c>
      <c r="J69" s="15" t="s">
        <v>504</v>
      </c>
      <c r="K69" s="15" t="s">
        <v>503</v>
      </c>
      <c r="L69" s="15" t="s">
        <v>504</v>
      </c>
      <c r="M69" s="15" t="s">
        <v>13</v>
      </c>
      <c r="N69" s="21" t="b">
        <v>0</v>
      </c>
      <c r="O69" s="21" t="b">
        <v>0</v>
      </c>
      <c r="P69" s="28" t="b">
        <v>1</v>
      </c>
      <c r="Q69" s="21" t="b">
        <f>IF(VLOOKUP(A69,MESU_MESO!A69:Q403,1,0),TRUE,FALSE)</f>
        <v>1</v>
      </c>
      <c r="R69" s="44">
        <v>97.012699999999995</v>
      </c>
      <c r="S69" s="44">
        <v>0</v>
      </c>
      <c r="T69" s="44">
        <v>0</v>
      </c>
      <c r="U69" s="44">
        <v>516.13199999999995</v>
      </c>
      <c r="V69" s="44">
        <v>23.506499999999999</v>
      </c>
      <c r="W69" s="44">
        <v>0</v>
      </c>
      <c r="X69" s="44">
        <f t="shared" si="42"/>
        <v>539.63849999999991</v>
      </c>
      <c r="Y69" s="28">
        <f t="shared" si="33"/>
        <v>0.8459374666688988</v>
      </c>
      <c r="Z69" s="28" t="b">
        <f t="shared" si="34"/>
        <v>1</v>
      </c>
      <c r="AA69" s="28" t="b">
        <f t="shared" si="43"/>
        <v>1</v>
      </c>
      <c r="AB69" s="28" t="b">
        <f t="shared" si="44"/>
        <v>1</v>
      </c>
      <c r="AC69" s="28" t="b">
        <f t="shared" si="45"/>
        <v>1</v>
      </c>
      <c r="AD69" s="28" t="b">
        <f t="shared" si="46"/>
        <v>0</v>
      </c>
      <c r="AE69" s="28" t="b">
        <f t="shared" si="47"/>
        <v>1</v>
      </c>
      <c r="AF69" s="21" t="b">
        <f t="shared" si="48"/>
        <v>1</v>
      </c>
      <c r="AG69" s="32">
        <v>1.8507420000000001E-3</v>
      </c>
      <c r="AH69" s="21" t="b">
        <f t="shared" si="49"/>
        <v>0</v>
      </c>
      <c r="AI69" s="21" t="b">
        <v>1</v>
      </c>
      <c r="AJ69" s="21" t="b">
        <f t="shared" si="35"/>
        <v>0</v>
      </c>
      <c r="AK69" s="21" t="b">
        <f t="shared" si="50"/>
        <v>0</v>
      </c>
      <c r="AL69" s="21" t="b">
        <f t="shared" si="51"/>
        <v>0</v>
      </c>
      <c r="AM69" s="21" t="b">
        <f t="shared" si="52"/>
        <v>0</v>
      </c>
      <c r="AN69" s="21" t="b">
        <f t="shared" si="36"/>
        <v>0</v>
      </c>
      <c r="AO69" s="21" t="b">
        <f t="shared" si="53"/>
        <v>1</v>
      </c>
      <c r="AP69" s="21" t="b">
        <f t="shared" si="37"/>
        <v>0</v>
      </c>
      <c r="AQ69" s="21" t="b">
        <f t="shared" si="54"/>
        <v>0</v>
      </c>
      <c r="AR69" s="21" t="b">
        <f t="shared" si="55"/>
        <v>0</v>
      </c>
      <c r="AS69" s="21" t="b">
        <f t="shared" si="38"/>
        <v>0</v>
      </c>
      <c r="AT69" s="21" t="b">
        <f t="shared" si="39"/>
        <v>1</v>
      </c>
      <c r="AU69" s="64" t="b">
        <f t="shared" si="40"/>
        <v>0</v>
      </c>
      <c r="AV69" s="39" t="b">
        <v>0</v>
      </c>
      <c r="AW69" s="37" t="s">
        <v>640</v>
      </c>
      <c r="AX69" s="39" t="b">
        <f t="shared" si="41"/>
        <v>1</v>
      </c>
      <c r="AY69" s="37" t="str">
        <f t="shared" si="56"/>
        <v>MOYEN</v>
      </c>
      <c r="AZ69" s="55" t="b">
        <v>0</v>
      </c>
      <c r="BA69" s="65" t="str">
        <f t="shared" si="57"/>
        <v>MOYEN</v>
      </c>
      <c r="BB69" s="72" t="s">
        <v>650</v>
      </c>
      <c r="BC69" s="82">
        <v>0</v>
      </c>
      <c r="BD69" s="77" t="b">
        <v>0</v>
      </c>
      <c r="BE69" s="87"/>
    </row>
    <row r="70" spans="1:57" x14ac:dyDescent="0.2">
      <c r="A70" s="14">
        <v>5069</v>
      </c>
      <c r="B70" s="25" t="s">
        <v>559</v>
      </c>
      <c r="C70" s="33" t="s">
        <v>625</v>
      </c>
      <c r="D70" s="34"/>
      <c r="E70" s="34"/>
      <c r="F70" s="34"/>
      <c r="G70" s="34"/>
      <c r="H70" s="16">
        <v>103.21306</v>
      </c>
      <c r="I70" s="15" t="s">
        <v>41</v>
      </c>
      <c r="J70" s="15" t="s">
        <v>503</v>
      </c>
      <c r="K70" s="15" t="s">
        <v>504</v>
      </c>
      <c r="L70" s="15" t="s">
        <v>503</v>
      </c>
      <c r="M70" s="15" t="s">
        <v>500</v>
      </c>
      <c r="N70" s="21" t="s">
        <v>633</v>
      </c>
      <c r="O70" s="21" t="s">
        <v>633</v>
      </c>
      <c r="P70" s="28" t="b">
        <v>1</v>
      </c>
      <c r="Q70" s="21" t="b">
        <v>0</v>
      </c>
      <c r="R70" s="44">
        <v>53.4251</v>
      </c>
      <c r="S70" s="44">
        <v>0</v>
      </c>
      <c r="T70" s="44">
        <v>48.476799999999997</v>
      </c>
      <c r="U70" s="44">
        <v>0</v>
      </c>
      <c r="V70" s="44">
        <v>0</v>
      </c>
      <c r="W70" s="44">
        <v>0.87047099999999999</v>
      </c>
      <c r="X70" s="44">
        <f t="shared" si="42"/>
        <v>49.347270999999999</v>
      </c>
      <c r="Y70" s="28">
        <f t="shared" si="33"/>
        <v>0.47811072552252593</v>
      </c>
      <c r="Z70" s="28" t="b">
        <f t="shared" si="34"/>
        <v>1</v>
      </c>
      <c r="AA70" s="28" t="b">
        <f t="shared" si="43"/>
        <v>1</v>
      </c>
      <c r="AB70" s="28" t="b">
        <f t="shared" si="44"/>
        <v>1</v>
      </c>
      <c r="AC70" s="28" t="b">
        <f t="shared" si="45"/>
        <v>1</v>
      </c>
      <c r="AD70" s="28" t="b">
        <f t="shared" si="46"/>
        <v>0</v>
      </c>
      <c r="AE70" s="28" t="b">
        <f t="shared" si="47"/>
        <v>1</v>
      </c>
      <c r="AF70" s="21" t="b">
        <f t="shared" si="48"/>
        <v>0</v>
      </c>
      <c r="AG70" s="32">
        <v>2.3351940000000001E-3</v>
      </c>
      <c r="AH70" s="21" t="b">
        <f t="shared" si="49"/>
        <v>0</v>
      </c>
      <c r="AI70" s="21" t="b">
        <v>1</v>
      </c>
      <c r="AJ70" s="21" t="str">
        <f t="shared" si="35"/>
        <v>N.P.</v>
      </c>
      <c r="AK70" s="21" t="b">
        <f t="shared" si="50"/>
        <v>0</v>
      </c>
      <c r="AL70" s="21" t="b">
        <f t="shared" si="51"/>
        <v>0</v>
      </c>
      <c r="AM70" s="21" t="b">
        <f t="shared" si="52"/>
        <v>0</v>
      </c>
      <c r="AN70" s="21" t="b">
        <f t="shared" si="36"/>
        <v>0</v>
      </c>
      <c r="AO70" s="21" t="b">
        <f t="shared" si="53"/>
        <v>0</v>
      </c>
      <c r="AP70" s="21" t="str">
        <f t="shared" si="37"/>
        <v>N.P.</v>
      </c>
      <c r="AQ70" s="21" t="str">
        <f t="shared" si="54"/>
        <v>N.P.</v>
      </c>
      <c r="AR70" s="21" t="str">
        <f t="shared" si="55"/>
        <v>N.P.</v>
      </c>
      <c r="AS70" s="21" t="str">
        <f t="shared" si="38"/>
        <v>N.P.</v>
      </c>
      <c r="AT70" s="21" t="str">
        <f t="shared" si="39"/>
        <v>N.CP.</v>
      </c>
      <c r="AU70" s="64" t="str">
        <f t="shared" si="40"/>
        <v>N.CP.</v>
      </c>
      <c r="AV70" s="39" t="s">
        <v>633</v>
      </c>
      <c r="AW70" s="37" t="s">
        <v>633</v>
      </c>
      <c r="AX70" s="39" t="str">
        <f t="shared" si="41"/>
        <v>N.P.</v>
      </c>
      <c r="AY70" s="37" t="str">
        <f t="shared" si="56"/>
        <v>N.P.</v>
      </c>
      <c r="AZ70" s="55" t="s">
        <v>633</v>
      </c>
      <c r="BA70" s="65" t="str">
        <f t="shared" si="57"/>
        <v>N.P.</v>
      </c>
      <c r="BB70" s="72" t="s">
        <v>645</v>
      </c>
      <c r="BC70" s="82">
        <v>0</v>
      </c>
      <c r="BD70" s="77" t="s">
        <v>633</v>
      </c>
      <c r="BE70" s="87"/>
    </row>
    <row r="71" spans="1:57" x14ac:dyDescent="0.2">
      <c r="A71" s="14">
        <v>5070</v>
      </c>
      <c r="B71" s="25" t="s">
        <v>560</v>
      </c>
      <c r="C71" s="33" t="s">
        <v>626</v>
      </c>
      <c r="D71" s="34" t="s">
        <v>231</v>
      </c>
      <c r="E71" s="34" t="s">
        <v>184</v>
      </c>
      <c r="F71" s="34" t="s">
        <v>625</v>
      </c>
      <c r="G71" s="34"/>
      <c r="H71" s="16">
        <v>9501.2011538705592</v>
      </c>
      <c r="I71" s="15" t="s">
        <v>507</v>
      </c>
      <c r="J71" s="15" t="s">
        <v>507</v>
      </c>
      <c r="K71" s="15" t="s">
        <v>507</v>
      </c>
      <c r="L71" s="15" t="s">
        <v>507</v>
      </c>
      <c r="M71" s="15" t="s">
        <v>507</v>
      </c>
      <c r="N71" s="21" t="b">
        <v>0</v>
      </c>
      <c r="O71" s="21" t="b">
        <v>0</v>
      </c>
      <c r="P71" s="28" t="b">
        <v>0</v>
      </c>
      <c r="Q71" s="21" t="b">
        <v>0</v>
      </c>
      <c r="X71" s="44">
        <f t="shared" si="42"/>
        <v>0</v>
      </c>
      <c r="Y71" s="28">
        <f t="shared" si="33"/>
        <v>0</v>
      </c>
      <c r="Z71" s="28" t="b">
        <f t="shared" si="34"/>
        <v>0</v>
      </c>
      <c r="AA71" s="28" t="b">
        <f t="shared" si="43"/>
        <v>0</v>
      </c>
      <c r="AB71" s="28" t="b">
        <f t="shared" si="44"/>
        <v>0</v>
      </c>
      <c r="AC71" s="28" t="b">
        <f t="shared" si="45"/>
        <v>0</v>
      </c>
      <c r="AD71" s="28" t="b">
        <f t="shared" si="46"/>
        <v>0</v>
      </c>
      <c r="AE71" s="28" t="b">
        <f t="shared" si="47"/>
        <v>0</v>
      </c>
      <c r="AF71" s="21" t="b">
        <f t="shared" si="48"/>
        <v>0</v>
      </c>
      <c r="AG71" s="32">
        <v>3610.54</v>
      </c>
      <c r="AI71" s="21" t="b">
        <v>0</v>
      </c>
      <c r="AJ71" s="21" t="b">
        <f t="shared" si="35"/>
        <v>0</v>
      </c>
      <c r="AK71" s="21" t="b">
        <f t="shared" si="50"/>
        <v>1</v>
      </c>
      <c r="AL71" s="21" t="b">
        <f t="shared" si="51"/>
        <v>0</v>
      </c>
      <c r="AM71" s="21" t="b">
        <f t="shared" si="52"/>
        <v>0</v>
      </c>
      <c r="AN71" s="21" t="b">
        <f t="shared" si="36"/>
        <v>0</v>
      </c>
      <c r="AO71" s="21" t="b">
        <f t="shared" si="53"/>
        <v>0</v>
      </c>
      <c r="AP71" s="21" t="str">
        <f t="shared" si="37"/>
        <v>N.P.</v>
      </c>
      <c r="AQ71" s="21" t="str">
        <f t="shared" si="54"/>
        <v>N.P.</v>
      </c>
      <c r="AR71" s="21" t="str">
        <f t="shared" si="55"/>
        <v>N.P.</v>
      </c>
      <c r="AS71" s="21" t="str">
        <f t="shared" si="38"/>
        <v>N.P.</v>
      </c>
      <c r="AT71" s="21" t="str">
        <f t="shared" si="39"/>
        <v>N.CP.</v>
      </c>
      <c r="AU71" s="64" t="str">
        <f t="shared" si="40"/>
        <v>N.CP.</v>
      </c>
      <c r="AV71" s="39" t="s">
        <v>633</v>
      </c>
      <c r="AW71" s="37" t="s">
        <v>633</v>
      </c>
      <c r="AX71" s="39" t="str">
        <f t="shared" si="41"/>
        <v>N.P.</v>
      </c>
      <c r="AY71" s="37" t="str">
        <f t="shared" si="56"/>
        <v>N.P.</v>
      </c>
      <c r="AZ71" s="55" t="s">
        <v>633</v>
      </c>
      <c r="BA71" s="65" t="str">
        <f t="shared" si="57"/>
        <v>N.P.</v>
      </c>
      <c r="BB71" s="72" t="s">
        <v>650</v>
      </c>
      <c r="BC71" s="82">
        <v>0</v>
      </c>
      <c r="BD71" s="77" t="s">
        <v>633</v>
      </c>
      <c r="BE71" s="87"/>
    </row>
    <row r="72" spans="1:57" x14ac:dyDescent="0.2">
      <c r="A72" s="14">
        <v>5071</v>
      </c>
      <c r="B72" s="25" t="s">
        <v>561</v>
      </c>
      <c r="C72" s="33" t="s">
        <v>626</v>
      </c>
      <c r="D72" s="34" t="s">
        <v>184</v>
      </c>
      <c r="E72" s="34" t="s">
        <v>72</v>
      </c>
      <c r="F72" s="34" t="s">
        <v>625</v>
      </c>
      <c r="G72" s="34"/>
      <c r="H72" s="16">
        <v>19236.4230329764</v>
      </c>
      <c r="I72" s="15" t="s">
        <v>41</v>
      </c>
      <c r="J72" s="15" t="s">
        <v>503</v>
      </c>
      <c r="K72" s="15" t="s">
        <v>504</v>
      </c>
      <c r="L72" s="15" t="s">
        <v>503</v>
      </c>
      <c r="M72" s="15" t="s">
        <v>507</v>
      </c>
      <c r="N72" s="21" t="b">
        <v>1</v>
      </c>
      <c r="O72" s="21" t="b">
        <v>1</v>
      </c>
      <c r="P72" s="28" t="b">
        <v>0</v>
      </c>
      <c r="Q72" s="21" t="b">
        <v>0</v>
      </c>
      <c r="R72" s="44">
        <v>536.05899999999997</v>
      </c>
      <c r="S72" s="44">
        <v>442.66899999999998</v>
      </c>
      <c r="T72" s="44">
        <v>0.85946500000000003</v>
      </c>
      <c r="U72" s="44">
        <v>2120.11</v>
      </c>
      <c r="V72" s="44">
        <v>84.062899999999999</v>
      </c>
      <c r="W72" s="44">
        <v>85.225099999999998</v>
      </c>
      <c r="X72" s="44">
        <f t="shared" si="42"/>
        <v>2732.926465</v>
      </c>
      <c r="Y72" s="28">
        <f t="shared" si="33"/>
        <v>0.14207040780476857</v>
      </c>
      <c r="Z72" s="28" t="b">
        <f t="shared" si="34"/>
        <v>1</v>
      </c>
      <c r="AA72" s="28" t="b">
        <f t="shared" si="43"/>
        <v>1</v>
      </c>
      <c r="AB72" s="28" t="b">
        <f t="shared" si="44"/>
        <v>1</v>
      </c>
      <c r="AC72" s="28" t="b">
        <f t="shared" si="45"/>
        <v>1</v>
      </c>
      <c r="AD72" s="28" t="b">
        <f t="shared" si="46"/>
        <v>0</v>
      </c>
      <c r="AE72" s="28" t="b">
        <f t="shared" si="47"/>
        <v>0</v>
      </c>
      <c r="AF72" s="21" t="b">
        <f t="shared" si="48"/>
        <v>0</v>
      </c>
      <c r="AG72" s="32">
        <v>3140.114</v>
      </c>
      <c r="AI72" s="21" t="b">
        <v>0</v>
      </c>
      <c r="AJ72" s="21" t="b">
        <f t="shared" si="35"/>
        <v>1</v>
      </c>
      <c r="AK72" s="21" t="b">
        <f t="shared" si="50"/>
        <v>1</v>
      </c>
      <c r="AL72" s="21" t="b">
        <f t="shared" si="51"/>
        <v>0</v>
      </c>
      <c r="AM72" s="21" t="b">
        <f t="shared" si="52"/>
        <v>0</v>
      </c>
      <c r="AN72" s="21" t="b">
        <f t="shared" si="36"/>
        <v>0</v>
      </c>
      <c r="AO72" s="21" t="b">
        <f t="shared" si="53"/>
        <v>0</v>
      </c>
      <c r="AP72" s="21" t="str">
        <f t="shared" si="37"/>
        <v>N.P.</v>
      </c>
      <c r="AQ72" s="21" t="str">
        <f t="shared" si="54"/>
        <v>N.P.</v>
      </c>
      <c r="AR72" s="21" t="str">
        <f t="shared" si="55"/>
        <v>N.P.</v>
      </c>
      <c r="AS72" s="21" t="str">
        <f t="shared" si="38"/>
        <v>N.P.</v>
      </c>
      <c r="AT72" s="21" t="str">
        <f t="shared" si="39"/>
        <v>N.CP.</v>
      </c>
      <c r="AU72" s="64" t="str">
        <f t="shared" si="40"/>
        <v>N.CP.</v>
      </c>
      <c r="AV72" s="39" t="s">
        <v>633</v>
      </c>
      <c r="AW72" s="37" t="s">
        <v>633</v>
      </c>
      <c r="AX72" s="39" t="str">
        <f t="shared" si="41"/>
        <v>N.P.</v>
      </c>
      <c r="AY72" s="37" t="str">
        <f t="shared" si="56"/>
        <v>N.P.</v>
      </c>
      <c r="AZ72" s="55" t="s">
        <v>633</v>
      </c>
      <c r="BA72" s="65" t="str">
        <f t="shared" si="57"/>
        <v>N.P.</v>
      </c>
      <c r="BB72" s="72" t="s">
        <v>650</v>
      </c>
      <c r="BC72" s="82">
        <v>0</v>
      </c>
      <c r="BD72" s="77" t="s">
        <v>633</v>
      </c>
      <c r="BE72" s="87"/>
    </row>
    <row r="73" spans="1:57" x14ac:dyDescent="0.2">
      <c r="A73" s="14">
        <v>5072</v>
      </c>
      <c r="B73" s="25" t="s">
        <v>562</v>
      </c>
      <c r="C73" s="33" t="s">
        <v>626</v>
      </c>
      <c r="D73" s="34" t="s">
        <v>184</v>
      </c>
      <c r="E73" s="34" t="s">
        <v>72</v>
      </c>
      <c r="F73" s="34"/>
      <c r="G73" s="34"/>
      <c r="H73" s="16">
        <v>17136.4032261949</v>
      </c>
      <c r="I73" s="15" t="s">
        <v>41</v>
      </c>
      <c r="J73" s="15" t="s">
        <v>503</v>
      </c>
      <c r="K73" s="15" t="s">
        <v>503</v>
      </c>
      <c r="L73" s="15" t="s">
        <v>503</v>
      </c>
      <c r="M73" s="15" t="s">
        <v>507</v>
      </c>
      <c r="N73" s="21" t="b">
        <v>0</v>
      </c>
      <c r="O73" s="21" t="b">
        <v>0</v>
      </c>
      <c r="P73" s="28" t="b">
        <v>0</v>
      </c>
      <c r="Q73" s="21" t="b">
        <v>0</v>
      </c>
      <c r="R73" s="44">
        <v>103.879</v>
      </c>
      <c r="S73" s="44">
        <v>0</v>
      </c>
      <c r="T73" s="44">
        <v>25.494599999999998</v>
      </c>
      <c r="U73" s="44">
        <v>25.720300000000002</v>
      </c>
      <c r="V73" s="44">
        <v>0</v>
      </c>
      <c r="W73" s="44">
        <v>151.32900000000001</v>
      </c>
      <c r="X73" s="44">
        <f t="shared" si="42"/>
        <v>202.54390000000001</v>
      </c>
      <c r="Y73" s="28">
        <f t="shared" si="33"/>
        <v>1.181951062463266E-2</v>
      </c>
      <c r="Z73" s="28" t="b">
        <f t="shared" si="34"/>
        <v>1</v>
      </c>
      <c r="AA73" s="28" t="b">
        <f t="shared" si="43"/>
        <v>1</v>
      </c>
      <c r="AB73" s="28" t="b">
        <f t="shared" si="44"/>
        <v>1</v>
      </c>
      <c r="AC73" s="28" t="b">
        <f t="shared" si="45"/>
        <v>1</v>
      </c>
      <c r="AD73" s="28" t="b">
        <f t="shared" si="46"/>
        <v>0</v>
      </c>
      <c r="AE73" s="28" t="b">
        <f t="shared" si="47"/>
        <v>0</v>
      </c>
      <c r="AF73" s="21" t="b">
        <f t="shared" si="48"/>
        <v>0</v>
      </c>
      <c r="AG73" s="32">
        <v>493.03379999999999</v>
      </c>
      <c r="AI73" s="21" t="b">
        <v>1</v>
      </c>
      <c r="AJ73" s="21" t="b">
        <f t="shared" si="35"/>
        <v>0</v>
      </c>
      <c r="AK73" s="21" t="b">
        <f t="shared" si="50"/>
        <v>0</v>
      </c>
      <c r="AL73" s="21" t="b">
        <f t="shared" si="51"/>
        <v>0</v>
      </c>
      <c r="AM73" s="21" t="b">
        <f t="shared" si="52"/>
        <v>0</v>
      </c>
      <c r="AN73" s="21" t="b">
        <f t="shared" si="36"/>
        <v>0</v>
      </c>
      <c r="AO73" s="21" t="b">
        <f t="shared" si="53"/>
        <v>0</v>
      </c>
      <c r="AP73" s="21" t="str">
        <f t="shared" si="37"/>
        <v>N.P.</v>
      </c>
      <c r="AQ73" s="21" t="str">
        <f t="shared" si="54"/>
        <v>N.P.</v>
      </c>
      <c r="AR73" s="21" t="str">
        <f t="shared" si="55"/>
        <v>N.P.</v>
      </c>
      <c r="AS73" s="21" t="str">
        <f t="shared" si="38"/>
        <v>N.P.</v>
      </c>
      <c r="AT73" s="21" t="str">
        <f t="shared" si="39"/>
        <v>N.CP.</v>
      </c>
      <c r="AU73" s="64" t="str">
        <f t="shared" si="40"/>
        <v>N.CP.</v>
      </c>
      <c r="AV73" s="39" t="s">
        <v>633</v>
      </c>
      <c r="AW73" s="37" t="s">
        <v>633</v>
      </c>
      <c r="AX73" s="39" t="str">
        <f t="shared" si="41"/>
        <v>N.P.</v>
      </c>
      <c r="AY73" s="37" t="str">
        <f t="shared" si="56"/>
        <v>N.P.</v>
      </c>
      <c r="AZ73" s="55" t="s">
        <v>633</v>
      </c>
      <c r="BA73" s="65" t="str">
        <f t="shared" si="57"/>
        <v>N.P.</v>
      </c>
      <c r="BB73" s="72" t="s">
        <v>650</v>
      </c>
      <c r="BC73" s="82">
        <v>0</v>
      </c>
      <c r="BD73" s="77" t="s">
        <v>633</v>
      </c>
      <c r="BE73" s="87"/>
    </row>
    <row r="74" spans="1:57" x14ac:dyDescent="0.2">
      <c r="A74" s="14">
        <v>5073</v>
      </c>
      <c r="B74" s="25" t="s">
        <v>462</v>
      </c>
      <c r="C74" s="33" t="s">
        <v>626</v>
      </c>
      <c r="D74" s="34" t="s">
        <v>623</v>
      </c>
      <c r="E74" s="34" t="s">
        <v>72</v>
      </c>
      <c r="F74" s="34" t="s">
        <v>184</v>
      </c>
      <c r="G74" s="34" t="s">
        <v>75</v>
      </c>
      <c r="H74" s="16">
        <v>24392.191433200001</v>
      </c>
      <c r="I74" s="15" t="s">
        <v>507</v>
      </c>
      <c r="J74" s="15" t="s">
        <v>507</v>
      </c>
      <c r="K74" s="15" t="s">
        <v>507</v>
      </c>
      <c r="L74" s="15" t="s">
        <v>507</v>
      </c>
      <c r="M74" s="15" t="s">
        <v>507</v>
      </c>
      <c r="N74" s="21" t="b">
        <v>1</v>
      </c>
      <c r="O74" s="21" t="b">
        <v>1</v>
      </c>
      <c r="P74" s="28" t="b">
        <v>0</v>
      </c>
      <c r="Q74" s="21" t="b">
        <f>IF(VLOOKUP(A74,MESU_MESO!A74:Q408,1,0),TRUE,FALSE)</f>
        <v>1</v>
      </c>
      <c r="X74" s="44">
        <f t="shared" si="42"/>
        <v>0</v>
      </c>
      <c r="Y74" s="28">
        <f t="shared" si="33"/>
        <v>0</v>
      </c>
      <c r="Z74" s="28" t="b">
        <f t="shared" si="34"/>
        <v>0</v>
      </c>
      <c r="AA74" s="28" t="b">
        <f t="shared" si="43"/>
        <v>0</v>
      </c>
      <c r="AB74" s="28" t="b">
        <f t="shared" si="44"/>
        <v>0</v>
      </c>
      <c r="AC74" s="28" t="b">
        <f t="shared" si="45"/>
        <v>0</v>
      </c>
      <c r="AD74" s="28" t="b">
        <f t="shared" si="46"/>
        <v>0</v>
      </c>
      <c r="AE74" s="28" t="b">
        <f t="shared" si="47"/>
        <v>0</v>
      </c>
      <c r="AF74" s="21" t="b">
        <f t="shared" si="48"/>
        <v>0</v>
      </c>
      <c r="AG74" s="32">
        <v>932.69029999999998</v>
      </c>
      <c r="AI74" s="21" t="b">
        <v>0</v>
      </c>
      <c r="AJ74" s="21" t="b">
        <f t="shared" si="35"/>
        <v>1</v>
      </c>
      <c r="AK74" s="21" t="b">
        <f t="shared" si="50"/>
        <v>1</v>
      </c>
      <c r="AL74" s="21" t="b">
        <f t="shared" si="51"/>
        <v>0</v>
      </c>
      <c r="AM74" s="21" t="b">
        <f t="shared" si="52"/>
        <v>0</v>
      </c>
      <c r="AN74" s="21" t="b">
        <f t="shared" si="36"/>
        <v>0</v>
      </c>
      <c r="AO74" s="21" t="b">
        <f t="shared" si="53"/>
        <v>0</v>
      </c>
      <c r="AP74" s="21" t="str">
        <f t="shared" si="37"/>
        <v>N.P.</v>
      </c>
      <c r="AQ74" s="21" t="str">
        <f t="shared" si="54"/>
        <v>N.P.</v>
      </c>
      <c r="AR74" s="21" t="str">
        <f t="shared" si="55"/>
        <v>N.P.</v>
      </c>
      <c r="AS74" s="21" t="str">
        <f t="shared" si="38"/>
        <v>N.P.</v>
      </c>
      <c r="AT74" s="21" t="str">
        <f t="shared" si="39"/>
        <v>N.CP.</v>
      </c>
      <c r="AU74" s="64" t="str">
        <f t="shared" si="40"/>
        <v>N.CP.</v>
      </c>
      <c r="AV74" s="39" t="s">
        <v>633</v>
      </c>
      <c r="AW74" s="37" t="s">
        <v>633</v>
      </c>
      <c r="AX74" s="39" t="str">
        <f t="shared" si="41"/>
        <v>N.P.</v>
      </c>
      <c r="AY74" s="37" t="str">
        <f t="shared" si="56"/>
        <v>N.P.</v>
      </c>
      <c r="AZ74" s="55" t="s">
        <v>633</v>
      </c>
      <c r="BA74" s="65" t="str">
        <f t="shared" si="57"/>
        <v>N.P.</v>
      </c>
      <c r="BB74" s="72" t="s">
        <v>645</v>
      </c>
      <c r="BC74" s="82">
        <v>0</v>
      </c>
      <c r="BD74" s="77" t="s">
        <v>633</v>
      </c>
      <c r="BE74" s="87"/>
    </row>
    <row r="75" spans="1:57" x14ac:dyDescent="0.2">
      <c r="A75" s="14">
        <v>5074</v>
      </c>
      <c r="B75" s="25" t="s">
        <v>563</v>
      </c>
      <c r="C75" s="33" t="s">
        <v>626</v>
      </c>
      <c r="D75" s="34" t="s">
        <v>625</v>
      </c>
      <c r="E75" s="34"/>
      <c r="F75" s="34"/>
      <c r="G75" s="34"/>
      <c r="H75" s="16">
        <v>674.86802799999998</v>
      </c>
      <c r="I75" s="15" t="s">
        <v>41</v>
      </c>
      <c r="J75" s="15" t="s">
        <v>507</v>
      </c>
      <c r="K75" s="15" t="s">
        <v>507</v>
      </c>
      <c r="L75" s="15" t="s">
        <v>507</v>
      </c>
      <c r="M75" s="15" t="s">
        <v>507</v>
      </c>
      <c r="N75" s="21" t="b">
        <v>0</v>
      </c>
      <c r="O75" s="21" t="b">
        <v>0</v>
      </c>
      <c r="P75" s="28" t="b">
        <v>0</v>
      </c>
      <c r="Q75" s="21" t="b">
        <v>0</v>
      </c>
      <c r="X75" s="44">
        <f t="shared" si="42"/>
        <v>0</v>
      </c>
      <c r="Y75" s="28">
        <f t="shared" si="33"/>
        <v>0</v>
      </c>
      <c r="Z75" s="28" t="b">
        <f t="shared" si="34"/>
        <v>0</v>
      </c>
      <c r="AA75" s="28" t="b">
        <f t="shared" si="43"/>
        <v>0</v>
      </c>
      <c r="AB75" s="28" t="b">
        <f t="shared" si="44"/>
        <v>0</v>
      </c>
      <c r="AC75" s="28" t="b">
        <f t="shared" si="45"/>
        <v>0</v>
      </c>
      <c r="AD75" s="28" t="b">
        <f t="shared" si="46"/>
        <v>0</v>
      </c>
      <c r="AE75" s="28" t="b">
        <f t="shared" si="47"/>
        <v>0</v>
      </c>
      <c r="AF75" s="21" t="b">
        <f t="shared" si="48"/>
        <v>0</v>
      </c>
      <c r="AG75" s="32">
        <v>0</v>
      </c>
      <c r="AI75" s="21" t="b">
        <v>0</v>
      </c>
      <c r="AJ75" s="21" t="b">
        <f t="shared" si="35"/>
        <v>0</v>
      </c>
      <c r="AK75" s="21" t="b">
        <f t="shared" si="50"/>
        <v>1</v>
      </c>
      <c r="AL75" s="21" t="b">
        <f t="shared" si="51"/>
        <v>0</v>
      </c>
      <c r="AM75" s="21" t="b">
        <f t="shared" si="52"/>
        <v>0</v>
      </c>
      <c r="AN75" s="21" t="b">
        <f t="shared" si="36"/>
        <v>0</v>
      </c>
      <c r="AO75" s="21" t="b">
        <f t="shared" si="53"/>
        <v>0</v>
      </c>
      <c r="AP75" s="21" t="str">
        <f t="shared" si="37"/>
        <v>N.P.</v>
      </c>
      <c r="AQ75" s="21" t="str">
        <f t="shared" si="54"/>
        <v>N.P.</v>
      </c>
      <c r="AR75" s="21" t="str">
        <f t="shared" si="55"/>
        <v>N.P.</v>
      </c>
      <c r="AS75" s="21" t="str">
        <f t="shared" si="38"/>
        <v>N.P.</v>
      </c>
      <c r="AT75" s="21" t="str">
        <f t="shared" si="39"/>
        <v>N.CP.</v>
      </c>
      <c r="AU75" s="64" t="str">
        <f t="shared" si="40"/>
        <v>N.CP.</v>
      </c>
      <c r="AV75" s="39" t="s">
        <v>633</v>
      </c>
      <c r="AW75" s="37" t="s">
        <v>633</v>
      </c>
      <c r="AX75" s="39" t="str">
        <f t="shared" si="41"/>
        <v>N.P.</v>
      </c>
      <c r="AY75" s="37" t="str">
        <f t="shared" si="56"/>
        <v>N.P.</v>
      </c>
      <c r="AZ75" s="55" t="s">
        <v>633</v>
      </c>
      <c r="BA75" s="65" t="str">
        <f t="shared" si="57"/>
        <v>N.P.</v>
      </c>
      <c r="BB75" s="72" t="s">
        <v>650</v>
      </c>
      <c r="BC75" s="82">
        <v>0</v>
      </c>
      <c r="BD75" s="77" t="s">
        <v>633</v>
      </c>
      <c r="BE75" s="87"/>
    </row>
    <row r="76" spans="1:57" x14ac:dyDescent="0.2">
      <c r="A76" s="14">
        <v>5075</v>
      </c>
      <c r="B76" s="25" t="s">
        <v>564</v>
      </c>
      <c r="C76" s="33" t="s">
        <v>626</v>
      </c>
      <c r="D76" s="34" t="s">
        <v>623</v>
      </c>
      <c r="E76" s="34" t="s">
        <v>184</v>
      </c>
      <c r="F76" s="34" t="s">
        <v>72</v>
      </c>
      <c r="G76" s="34"/>
      <c r="H76" s="16">
        <v>22889.903807901901</v>
      </c>
      <c r="I76" s="15" t="s">
        <v>507</v>
      </c>
      <c r="J76" s="15" t="s">
        <v>507</v>
      </c>
      <c r="K76" s="15" t="s">
        <v>507</v>
      </c>
      <c r="L76" s="15" t="s">
        <v>507</v>
      </c>
      <c r="M76" s="15" t="s">
        <v>507</v>
      </c>
      <c r="N76" s="21" t="b">
        <v>1</v>
      </c>
      <c r="O76" s="21" t="b">
        <v>1</v>
      </c>
      <c r="P76" s="28" t="b">
        <v>0</v>
      </c>
      <c r="Q76" s="21" t="b">
        <v>0</v>
      </c>
      <c r="X76" s="44">
        <f t="shared" si="42"/>
        <v>0</v>
      </c>
      <c r="Y76" s="28">
        <f t="shared" si="33"/>
        <v>0</v>
      </c>
      <c r="Z76" s="28" t="b">
        <f t="shared" si="34"/>
        <v>0</v>
      </c>
      <c r="AA76" s="28" t="b">
        <f t="shared" si="43"/>
        <v>0</v>
      </c>
      <c r="AB76" s="28" t="b">
        <f t="shared" si="44"/>
        <v>0</v>
      </c>
      <c r="AC76" s="28" t="b">
        <f t="shared" si="45"/>
        <v>0</v>
      </c>
      <c r="AD76" s="28" t="b">
        <f t="shared" si="46"/>
        <v>0</v>
      </c>
      <c r="AE76" s="28" t="b">
        <f t="shared" si="47"/>
        <v>0</v>
      </c>
      <c r="AF76" s="21" t="b">
        <f t="shared" si="48"/>
        <v>0</v>
      </c>
      <c r="AG76" s="32">
        <v>387.41570000000002</v>
      </c>
      <c r="AI76" s="21" t="b">
        <v>1</v>
      </c>
      <c r="AJ76" s="21" t="b">
        <f t="shared" si="35"/>
        <v>1</v>
      </c>
      <c r="AK76" s="21" t="b">
        <f t="shared" si="50"/>
        <v>0</v>
      </c>
      <c r="AL76" s="21" t="b">
        <f t="shared" si="51"/>
        <v>0</v>
      </c>
      <c r="AM76" s="21" t="b">
        <f t="shared" si="52"/>
        <v>0</v>
      </c>
      <c r="AN76" s="21" t="b">
        <f t="shared" si="36"/>
        <v>0</v>
      </c>
      <c r="AO76" s="21" t="b">
        <f t="shared" si="53"/>
        <v>0</v>
      </c>
      <c r="AP76" s="21" t="str">
        <f t="shared" si="37"/>
        <v>N.P.</v>
      </c>
      <c r="AQ76" s="21" t="str">
        <f t="shared" si="54"/>
        <v>N.P.</v>
      </c>
      <c r="AR76" s="21" t="str">
        <f t="shared" si="55"/>
        <v>N.P.</v>
      </c>
      <c r="AS76" s="21" t="str">
        <f t="shared" si="38"/>
        <v>N.P.</v>
      </c>
      <c r="AT76" s="21" t="str">
        <f t="shared" si="39"/>
        <v>N.CP.</v>
      </c>
      <c r="AU76" s="64" t="str">
        <f t="shared" si="40"/>
        <v>N.CP.</v>
      </c>
      <c r="AV76" s="39" t="s">
        <v>633</v>
      </c>
      <c r="AW76" s="37" t="s">
        <v>633</v>
      </c>
      <c r="AX76" s="39" t="str">
        <f t="shared" si="41"/>
        <v>N.P.</v>
      </c>
      <c r="AY76" s="37" t="str">
        <f t="shared" si="56"/>
        <v>N.P.</v>
      </c>
      <c r="AZ76" s="55" t="s">
        <v>633</v>
      </c>
      <c r="BA76" s="65" t="str">
        <f t="shared" si="57"/>
        <v>N.P.</v>
      </c>
      <c r="BB76" s="72" t="s">
        <v>645</v>
      </c>
      <c r="BC76" s="82">
        <v>0</v>
      </c>
      <c r="BD76" s="77" t="s">
        <v>633</v>
      </c>
      <c r="BE76" s="87"/>
    </row>
    <row r="77" spans="1:57" x14ac:dyDescent="0.2">
      <c r="A77" s="14">
        <v>5076</v>
      </c>
      <c r="B77" s="25" t="s">
        <v>565</v>
      </c>
      <c r="C77" s="33" t="s">
        <v>623</v>
      </c>
      <c r="D77" s="34"/>
      <c r="E77" s="34"/>
      <c r="F77" s="34"/>
      <c r="G77" s="34"/>
      <c r="H77" s="16">
        <v>937.11310000000003</v>
      </c>
      <c r="I77" s="15" t="s">
        <v>41</v>
      </c>
      <c r="J77" s="15" t="s">
        <v>503</v>
      </c>
      <c r="K77" s="15" t="s">
        <v>504</v>
      </c>
      <c r="L77" s="15" t="s">
        <v>504</v>
      </c>
      <c r="M77" s="15" t="s">
        <v>500</v>
      </c>
      <c r="N77" s="21" t="b">
        <v>0</v>
      </c>
      <c r="O77" s="21" t="b">
        <v>0</v>
      </c>
      <c r="P77" s="28" t="b">
        <v>1</v>
      </c>
      <c r="Q77" s="21" t="b">
        <v>0</v>
      </c>
      <c r="R77" s="44">
        <v>47.052599999999998</v>
      </c>
      <c r="S77" s="44">
        <v>1.07708</v>
      </c>
      <c r="T77" s="44">
        <v>3.1757200000000001</v>
      </c>
      <c r="U77" s="44">
        <v>46.966700000000003</v>
      </c>
      <c r="V77" s="44">
        <v>424.267</v>
      </c>
      <c r="W77" s="44">
        <v>412.45800000000003</v>
      </c>
      <c r="X77" s="44">
        <f t="shared" si="42"/>
        <v>887.94450000000006</v>
      </c>
      <c r="Y77" s="28">
        <f t="shared" si="33"/>
        <v>0.94753184007351943</v>
      </c>
      <c r="Z77" s="28" t="b">
        <f t="shared" si="34"/>
        <v>1</v>
      </c>
      <c r="AA77" s="28" t="b">
        <f t="shared" si="43"/>
        <v>1</v>
      </c>
      <c r="AB77" s="28" t="b">
        <f t="shared" si="44"/>
        <v>1</v>
      </c>
      <c r="AC77" s="28" t="b">
        <f t="shared" si="45"/>
        <v>1</v>
      </c>
      <c r="AD77" s="28" t="b">
        <f t="shared" si="46"/>
        <v>0</v>
      </c>
      <c r="AE77" s="28" t="b">
        <f t="shared" si="47"/>
        <v>1</v>
      </c>
      <c r="AF77" s="21" t="b">
        <f t="shared" si="48"/>
        <v>0</v>
      </c>
      <c r="AG77" s="32">
        <v>7.5342770000000003E-2</v>
      </c>
      <c r="AH77" s="21" t="b">
        <f t="shared" si="49"/>
        <v>0</v>
      </c>
      <c r="AI77" s="21" t="b">
        <v>0</v>
      </c>
      <c r="AJ77" s="21" t="b">
        <f t="shared" si="35"/>
        <v>0</v>
      </c>
      <c r="AK77" s="21" t="b">
        <f t="shared" si="50"/>
        <v>1</v>
      </c>
      <c r="AL77" s="21" t="b">
        <f>AND(AF77,NOT(AB77))</f>
        <v>0</v>
      </c>
      <c r="AM77" s="21" t="b">
        <f t="shared" si="52"/>
        <v>0</v>
      </c>
      <c r="AN77" s="21" t="b">
        <f t="shared" si="36"/>
        <v>0</v>
      </c>
      <c r="AO77" s="21" t="b">
        <f t="shared" si="53"/>
        <v>0</v>
      </c>
      <c r="AP77" s="21" t="str">
        <f t="shared" si="37"/>
        <v>N.P.</v>
      </c>
      <c r="AQ77" s="21" t="str">
        <f t="shared" si="54"/>
        <v>N.P.</v>
      </c>
      <c r="AR77" s="21" t="str">
        <f t="shared" si="55"/>
        <v>N.P.</v>
      </c>
      <c r="AS77" s="21" t="str">
        <f t="shared" si="38"/>
        <v>N.P.</v>
      </c>
      <c r="AT77" s="21" t="str">
        <f t="shared" si="39"/>
        <v>N.CP.</v>
      </c>
      <c r="AU77" s="64" t="str">
        <f t="shared" si="40"/>
        <v>N.CP.</v>
      </c>
      <c r="AV77" s="39" t="s">
        <v>633</v>
      </c>
      <c r="AW77" s="37" t="s">
        <v>633</v>
      </c>
      <c r="AX77" s="39" t="str">
        <f t="shared" si="41"/>
        <v>N.P.</v>
      </c>
      <c r="AY77" s="37" t="str">
        <f t="shared" si="56"/>
        <v>N.P.</v>
      </c>
      <c r="AZ77" s="55" t="s">
        <v>633</v>
      </c>
      <c r="BA77" s="65" t="str">
        <f t="shared" si="57"/>
        <v>N.P.</v>
      </c>
      <c r="BB77" s="72" t="s">
        <v>645</v>
      </c>
      <c r="BC77" s="82">
        <v>0</v>
      </c>
      <c r="BD77" s="77" t="s">
        <v>633</v>
      </c>
      <c r="BE77" s="87"/>
    </row>
    <row r="78" spans="1:57" ht="24" x14ac:dyDescent="0.2">
      <c r="A78" s="14">
        <v>5077</v>
      </c>
      <c r="B78" s="25" t="s">
        <v>402</v>
      </c>
      <c r="C78" s="33" t="s">
        <v>72</v>
      </c>
      <c r="D78" s="34"/>
      <c r="E78" s="34"/>
      <c r="F78" s="34"/>
      <c r="G78" s="34"/>
      <c r="H78" s="16">
        <v>532.03552000000002</v>
      </c>
      <c r="I78" s="15" t="s">
        <v>289</v>
      </c>
      <c r="J78" s="15" t="s">
        <v>504</v>
      </c>
      <c r="K78" s="15" t="s">
        <v>503</v>
      </c>
      <c r="L78" s="15" t="s">
        <v>503</v>
      </c>
      <c r="M78" s="15" t="s">
        <v>13</v>
      </c>
      <c r="N78" s="21" t="s">
        <v>633</v>
      </c>
      <c r="O78" s="21" t="s">
        <v>633</v>
      </c>
      <c r="P78" s="28" t="b">
        <v>1</v>
      </c>
      <c r="Q78" s="21" t="b">
        <f>IF(VLOOKUP(A78,MESU_MESO!A78:Q412,1,0),TRUE,FALSE)</f>
        <v>1</v>
      </c>
      <c r="R78" s="44">
        <v>149.86799999999999</v>
      </c>
      <c r="S78" s="44">
        <v>0</v>
      </c>
      <c r="T78" s="44">
        <v>0</v>
      </c>
      <c r="U78" s="44">
        <v>381.113</v>
      </c>
      <c r="V78" s="44">
        <v>0</v>
      </c>
      <c r="W78" s="44">
        <v>0</v>
      </c>
      <c r="X78" s="44">
        <f t="shared" si="42"/>
        <v>381.113</v>
      </c>
      <c r="Y78" s="28">
        <f t="shared" si="33"/>
        <v>0.71632999240351469</v>
      </c>
      <c r="Z78" s="28" t="b">
        <f t="shared" si="34"/>
        <v>1</v>
      </c>
      <c r="AA78" s="28" t="b">
        <f t="shared" si="43"/>
        <v>0</v>
      </c>
      <c r="AB78" s="28" t="b">
        <f t="shared" si="44"/>
        <v>1</v>
      </c>
      <c r="AC78" s="28" t="b">
        <f t="shared" si="45"/>
        <v>0</v>
      </c>
      <c r="AD78" s="28" t="b">
        <f t="shared" si="46"/>
        <v>1</v>
      </c>
      <c r="AE78" s="28" t="b">
        <f t="shared" si="47"/>
        <v>1</v>
      </c>
      <c r="AF78" s="21" t="b">
        <f t="shared" si="48"/>
        <v>1</v>
      </c>
      <c r="AG78" s="32">
        <v>9.1877719999999998E-7</v>
      </c>
      <c r="AH78" s="21" t="b">
        <f t="shared" si="49"/>
        <v>0</v>
      </c>
      <c r="AI78" s="21" t="b">
        <v>1</v>
      </c>
      <c r="AJ78" s="21" t="str">
        <f t="shared" si="35"/>
        <v>N.P.</v>
      </c>
      <c r="AK78" s="21" t="b">
        <f t="shared" si="50"/>
        <v>0</v>
      </c>
      <c r="AL78" s="21" t="b">
        <f>AND(AF78,NOT(AB78))</f>
        <v>0</v>
      </c>
      <c r="AM78" s="21" t="b">
        <f t="shared" si="52"/>
        <v>0</v>
      </c>
      <c r="AN78" s="21" t="b">
        <f t="shared" si="36"/>
        <v>0</v>
      </c>
      <c r="AO78" s="21" t="b">
        <f t="shared" si="53"/>
        <v>1</v>
      </c>
      <c r="AP78" s="21" t="b">
        <f t="shared" si="37"/>
        <v>0</v>
      </c>
      <c r="AQ78" s="21" t="b">
        <f t="shared" si="54"/>
        <v>0</v>
      </c>
      <c r="AR78" s="21" t="b">
        <f t="shared" si="55"/>
        <v>0</v>
      </c>
      <c r="AS78" s="21" t="b">
        <f t="shared" si="38"/>
        <v>0</v>
      </c>
      <c r="AT78" s="21" t="b">
        <f t="shared" si="39"/>
        <v>0</v>
      </c>
      <c r="AU78" s="64" t="b">
        <f t="shared" si="40"/>
        <v>1</v>
      </c>
      <c r="AV78" s="39" t="b">
        <v>0</v>
      </c>
      <c r="AW78" s="37" t="s">
        <v>639</v>
      </c>
      <c r="AX78" s="39" t="b">
        <f t="shared" si="41"/>
        <v>1</v>
      </c>
      <c r="AY78" s="37" t="str">
        <f t="shared" si="56"/>
        <v>FAIBLE</v>
      </c>
      <c r="AZ78" s="55" t="b">
        <v>0</v>
      </c>
      <c r="BA78" s="65" t="str">
        <f t="shared" si="57"/>
        <v>FAIBLE</v>
      </c>
      <c r="BB78" s="72" t="s">
        <v>650</v>
      </c>
      <c r="BC78" s="82">
        <v>0</v>
      </c>
      <c r="BD78" s="74" t="s">
        <v>658</v>
      </c>
      <c r="BE78" s="87" t="s">
        <v>1</v>
      </c>
    </row>
    <row r="79" spans="1:57" x14ac:dyDescent="0.2">
      <c r="A79" s="14">
        <v>5078</v>
      </c>
      <c r="B79" s="25" t="s">
        <v>566</v>
      </c>
      <c r="C79" s="33" t="s">
        <v>626</v>
      </c>
      <c r="D79" s="34" t="s">
        <v>623</v>
      </c>
      <c r="E79" s="34"/>
      <c r="F79" s="34"/>
      <c r="G79" s="34"/>
      <c r="H79" s="16">
        <v>24209.549514401901</v>
      </c>
      <c r="I79" s="15" t="s">
        <v>41</v>
      </c>
      <c r="J79" s="15" t="s">
        <v>503</v>
      </c>
      <c r="K79" s="15" t="s">
        <v>503</v>
      </c>
      <c r="L79" s="15" t="s">
        <v>503</v>
      </c>
      <c r="M79" s="15" t="s">
        <v>567</v>
      </c>
      <c r="N79" s="21" t="b">
        <v>0</v>
      </c>
      <c r="O79" s="21" t="b">
        <v>0</v>
      </c>
      <c r="P79" s="28" t="b">
        <v>0</v>
      </c>
      <c r="Q79" s="21" t="b">
        <v>0</v>
      </c>
      <c r="R79" s="44">
        <v>97.037700000000001</v>
      </c>
      <c r="S79" s="44">
        <v>51.661999999999999</v>
      </c>
      <c r="T79" s="44">
        <v>0</v>
      </c>
      <c r="U79" s="44">
        <v>212.608</v>
      </c>
      <c r="V79" s="44">
        <v>2.6035899999999999E-4</v>
      </c>
      <c r="W79" s="44">
        <v>41.409399999999998</v>
      </c>
      <c r="X79" s="44">
        <f t="shared" si="42"/>
        <v>305.67966035899997</v>
      </c>
      <c r="Y79" s="28">
        <f t="shared" si="33"/>
        <v>1.2626408441724853E-2</v>
      </c>
      <c r="Z79" s="28" t="b">
        <f t="shared" si="34"/>
        <v>1</v>
      </c>
      <c r="AA79" s="28" t="b">
        <f t="shared" si="43"/>
        <v>1</v>
      </c>
      <c r="AB79" s="28" t="b">
        <f t="shared" si="44"/>
        <v>1</v>
      </c>
      <c r="AC79" s="28" t="b">
        <f t="shared" si="45"/>
        <v>1</v>
      </c>
      <c r="AD79" s="28" t="b">
        <f t="shared" si="46"/>
        <v>0</v>
      </c>
      <c r="AE79" s="28" t="b">
        <f t="shared" si="47"/>
        <v>0</v>
      </c>
      <c r="AF79" s="21" t="b">
        <f t="shared" si="48"/>
        <v>0</v>
      </c>
      <c r="AG79" s="32">
        <v>215.54560000000001</v>
      </c>
      <c r="AI79" s="21" t="b">
        <v>1</v>
      </c>
      <c r="AJ79" s="21" t="b">
        <f t="shared" si="35"/>
        <v>0</v>
      </c>
      <c r="AK79" s="21" t="b">
        <f t="shared" si="50"/>
        <v>0</v>
      </c>
      <c r="AL79" s="21" t="b">
        <f t="shared" si="51"/>
        <v>0</v>
      </c>
      <c r="AM79" s="21" t="b">
        <f t="shared" si="52"/>
        <v>0</v>
      </c>
      <c r="AN79" s="21" t="b">
        <f t="shared" si="36"/>
        <v>0</v>
      </c>
      <c r="AO79" s="21" t="b">
        <f t="shared" si="53"/>
        <v>0</v>
      </c>
      <c r="AP79" s="21" t="str">
        <f t="shared" si="37"/>
        <v>N.P.</v>
      </c>
      <c r="AQ79" s="21" t="str">
        <f t="shared" si="54"/>
        <v>N.P.</v>
      </c>
      <c r="AR79" s="21" t="str">
        <f t="shared" si="55"/>
        <v>N.P.</v>
      </c>
      <c r="AS79" s="21" t="str">
        <f t="shared" si="38"/>
        <v>N.P.</v>
      </c>
      <c r="AT79" s="21" t="str">
        <f t="shared" si="39"/>
        <v>N.CP.</v>
      </c>
      <c r="AU79" s="64" t="str">
        <f t="shared" si="40"/>
        <v>N.CP.</v>
      </c>
      <c r="AV79" s="39" t="s">
        <v>633</v>
      </c>
      <c r="AW79" s="37" t="s">
        <v>633</v>
      </c>
      <c r="AX79" s="39" t="str">
        <f t="shared" si="41"/>
        <v>N.P.</v>
      </c>
      <c r="AY79" s="37" t="str">
        <f t="shared" si="56"/>
        <v>N.P.</v>
      </c>
      <c r="AZ79" s="55" t="s">
        <v>633</v>
      </c>
      <c r="BA79" s="65" t="str">
        <f t="shared" si="57"/>
        <v>N.P.</v>
      </c>
      <c r="BB79" s="72" t="s">
        <v>650</v>
      </c>
      <c r="BC79" s="82">
        <v>0</v>
      </c>
      <c r="BD79" s="77" t="s">
        <v>633</v>
      </c>
      <c r="BE79" s="87"/>
    </row>
    <row r="80" spans="1:57" x14ac:dyDescent="0.2">
      <c r="A80" s="14">
        <v>5079</v>
      </c>
      <c r="B80" s="25" t="s">
        <v>568</v>
      </c>
      <c r="C80" s="33" t="s">
        <v>626</v>
      </c>
      <c r="D80" s="34" t="s">
        <v>623</v>
      </c>
      <c r="E80" s="34"/>
      <c r="F80" s="34"/>
      <c r="G80" s="34"/>
      <c r="H80" s="16">
        <v>803.67707184747599</v>
      </c>
      <c r="I80" s="15" t="s">
        <v>507</v>
      </c>
      <c r="J80" s="15" t="s">
        <v>507</v>
      </c>
      <c r="K80" s="15" t="s">
        <v>507</v>
      </c>
      <c r="L80" s="15" t="s">
        <v>507</v>
      </c>
      <c r="M80" s="15" t="s">
        <v>507</v>
      </c>
      <c r="N80" s="21" t="s">
        <v>633</v>
      </c>
      <c r="O80" s="21" t="s">
        <v>633</v>
      </c>
      <c r="P80" s="28" t="b">
        <v>0</v>
      </c>
      <c r="Q80" s="21" t="b">
        <v>0</v>
      </c>
      <c r="X80" s="44">
        <f t="shared" si="42"/>
        <v>0</v>
      </c>
      <c r="Y80" s="28">
        <f t="shared" si="33"/>
        <v>0</v>
      </c>
      <c r="Z80" s="28" t="b">
        <f t="shared" si="34"/>
        <v>0</v>
      </c>
      <c r="AA80" s="28" t="b">
        <f t="shared" si="43"/>
        <v>0</v>
      </c>
      <c r="AB80" s="28" t="b">
        <f t="shared" si="44"/>
        <v>0</v>
      </c>
      <c r="AC80" s="28" t="b">
        <f t="shared" si="45"/>
        <v>0</v>
      </c>
      <c r="AD80" s="28" t="b">
        <f t="shared" si="46"/>
        <v>0</v>
      </c>
      <c r="AE80" s="28" t="b">
        <f t="shared" si="47"/>
        <v>0</v>
      </c>
      <c r="AF80" s="21" t="b">
        <f t="shared" si="48"/>
        <v>0</v>
      </c>
      <c r="AG80" s="32">
        <v>782.00620000000004</v>
      </c>
      <c r="AI80" s="21" t="b">
        <v>1</v>
      </c>
      <c r="AJ80" s="21" t="str">
        <f t="shared" si="35"/>
        <v>N.P.</v>
      </c>
      <c r="AK80" s="21" t="b">
        <f t="shared" si="50"/>
        <v>0</v>
      </c>
      <c r="AL80" s="21" t="b">
        <f t="shared" si="51"/>
        <v>0</v>
      </c>
      <c r="AM80" s="21" t="b">
        <f t="shared" si="52"/>
        <v>0</v>
      </c>
      <c r="AN80" s="21" t="b">
        <f t="shared" si="36"/>
        <v>0</v>
      </c>
      <c r="AO80" s="21" t="b">
        <f t="shared" si="53"/>
        <v>0</v>
      </c>
      <c r="AP80" s="21" t="str">
        <f t="shared" si="37"/>
        <v>N.P.</v>
      </c>
      <c r="AQ80" s="21" t="str">
        <f t="shared" si="54"/>
        <v>N.P.</v>
      </c>
      <c r="AR80" s="21" t="str">
        <f t="shared" si="55"/>
        <v>N.P.</v>
      </c>
      <c r="AS80" s="21" t="str">
        <f t="shared" si="38"/>
        <v>N.P.</v>
      </c>
      <c r="AT80" s="21" t="str">
        <f t="shared" si="39"/>
        <v>N.CP.</v>
      </c>
      <c r="AU80" s="64" t="str">
        <f t="shared" si="40"/>
        <v>N.CP.</v>
      </c>
      <c r="AV80" s="39" t="s">
        <v>633</v>
      </c>
      <c r="AW80" s="37" t="s">
        <v>633</v>
      </c>
      <c r="AX80" s="39" t="str">
        <f t="shared" si="41"/>
        <v>N.P.</v>
      </c>
      <c r="AY80" s="37" t="str">
        <f t="shared" si="56"/>
        <v>N.P.</v>
      </c>
      <c r="AZ80" s="55" t="s">
        <v>633</v>
      </c>
      <c r="BA80" s="65" t="str">
        <f t="shared" si="57"/>
        <v>N.P.</v>
      </c>
      <c r="BB80" s="72" t="s">
        <v>650</v>
      </c>
      <c r="BC80" s="82">
        <v>0</v>
      </c>
      <c r="BD80" s="77" t="s">
        <v>633</v>
      </c>
      <c r="BE80" s="87"/>
    </row>
    <row r="81" spans="1:57" x14ac:dyDescent="0.2">
      <c r="A81" s="14">
        <v>5080</v>
      </c>
      <c r="B81" s="25" t="s">
        <v>569</v>
      </c>
      <c r="C81" s="33" t="s">
        <v>626</v>
      </c>
      <c r="D81" s="34" t="s">
        <v>72</v>
      </c>
      <c r="E81" s="34" t="s">
        <v>75</v>
      </c>
      <c r="F81" s="34" t="s">
        <v>184</v>
      </c>
      <c r="G81" s="34"/>
      <c r="H81" s="16">
        <v>39820</v>
      </c>
      <c r="I81" s="15" t="s">
        <v>41</v>
      </c>
      <c r="J81" s="15" t="s">
        <v>504</v>
      </c>
      <c r="K81" s="15" t="s">
        <v>503</v>
      </c>
      <c r="L81" s="15" t="s">
        <v>503</v>
      </c>
      <c r="M81" s="15" t="s">
        <v>507</v>
      </c>
      <c r="N81" s="21" t="b">
        <v>1</v>
      </c>
      <c r="O81" s="21" t="b">
        <v>1</v>
      </c>
      <c r="P81" s="28" t="b">
        <v>0</v>
      </c>
      <c r="Q81" s="21" t="b">
        <v>0</v>
      </c>
      <c r="R81" s="44">
        <v>0</v>
      </c>
      <c r="S81" s="44">
        <v>0</v>
      </c>
      <c r="T81" s="44">
        <v>0</v>
      </c>
      <c r="U81" s="44">
        <v>8.0632699999999993</v>
      </c>
      <c r="V81" s="44">
        <v>0</v>
      </c>
      <c r="W81" s="44">
        <v>0.420402</v>
      </c>
      <c r="X81" s="44">
        <f t="shared" si="42"/>
        <v>8.4836719999999985</v>
      </c>
      <c r="Y81" s="28">
        <f t="shared" si="33"/>
        <v>2.1305052737317928E-4</v>
      </c>
      <c r="Z81" s="28" t="b">
        <f t="shared" si="34"/>
        <v>1</v>
      </c>
      <c r="AA81" s="28" t="b">
        <f t="shared" si="43"/>
        <v>1</v>
      </c>
      <c r="AB81" s="28" t="b">
        <f t="shared" si="44"/>
        <v>1</v>
      </c>
      <c r="AC81" s="28" t="b">
        <f t="shared" si="45"/>
        <v>1</v>
      </c>
      <c r="AD81" s="28" t="b">
        <f t="shared" si="46"/>
        <v>0</v>
      </c>
      <c r="AE81" s="28" t="b">
        <f t="shared" si="47"/>
        <v>0</v>
      </c>
      <c r="AF81" s="21" t="b">
        <f t="shared" si="48"/>
        <v>0</v>
      </c>
      <c r="AG81" s="32">
        <v>404.17149999999998</v>
      </c>
      <c r="AI81" s="21" t="b">
        <v>1</v>
      </c>
      <c r="AJ81" s="21" t="b">
        <f t="shared" si="35"/>
        <v>1</v>
      </c>
      <c r="AK81" s="21" t="b">
        <f t="shared" si="50"/>
        <v>0</v>
      </c>
      <c r="AL81" s="21" t="b">
        <f t="shared" si="51"/>
        <v>0</v>
      </c>
      <c r="AM81" s="21" t="b">
        <f t="shared" si="52"/>
        <v>0</v>
      </c>
      <c r="AN81" s="21" t="b">
        <f t="shared" si="36"/>
        <v>0</v>
      </c>
      <c r="AO81" s="21" t="b">
        <f t="shared" si="53"/>
        <v>0</v>
      </c>
      <c r="AP81" s="21" t="str">
        <f t="shared" si="37"/>
        <v>N.P.</v>
      </c>
      <c r="AQ81" s="21" t="str">
        <f t="shared" si="54"/>
        <v>N.P.</v>
      </c>
      <c r="AR81" s="21" t="str">
        <f t="shared" si="55"/>
        <v>N.P.</v>
      </c>
      <c r="AS81" s="21" t="str">
        <f t="shared" si="38"/>
        <v>N.P.</v>
      </c>
      <c r="AT81" s="21" t="str">
        <f t="shared" si="39"/>
        <v>N.CP.</v>
      </c>
      <c r="AU81" s="64" t="str">
        <f t="shared" si="40"/>
        <v>N.CP.</v>
      </c>
      <c r="AV81" s="39" t="s">
        <v>633</v>
      </c>
      <c r="AW81" s="37" t="s">
        <v>633</v>
      </c>
      <c r="AX81" s="39" t="str">
        <f t="shared" si="41"/>
        <v>N.P.</v>
      </c>
      <c r="AY81" s="37" t="str">
        <f t="shared" si="56"/>
        <v>N.P.</v>
      </c>
      <c r="AZ81" s="55" t="s">
        <v>633</v>
      </c>
      <c r="BA81" s="65" t="str">
        <f t="shared" si="57"/>
        <v>N.P.</v>
      </c>
      <c r="BB81" s="72" t="s">
        <v>650</v>
      </c>
      <c r="BC81" s="82">
        <v>0</v>
      </c>
      <c r="BD81" s="77" t="s">
        <v>633</v>
      </c>
      <c r="BE81" s="87"/>
    </row>
    <row r="82" spans="1:57" x14ac:dyDescent="0.2">
      <c r="A82" s="14">
        <v>5081</v>
      </c>
      <c r="B82" s="25" t="s">
        <v>570</v>
      </c>
      <c r="C82" s="33" t="s">
        <v>626</v>
      </c>
      <c r="D82" s="34" t="s">
        <v>231</v>
      </c>
      <c r="E82" s="34"/>
      <c r="F82" s="34"/>
      <c r="G82" s="34"/>
      <c r="H82" s="16">
        <v>18731.810596800598</v>
      </c>
      <c r="I82" s="15" t="s">
        <v>507</v>
      </c>
      <c r="J82" s="15" t="s">
        <v>507</v>
      </c>
      <c r="K82" s="15" t="s">
        <v>507</v>
      </c>
      <c r="L82" s="15" t="s">
        <v>507</v>
      </c>
      <c r="M82" s="15" t="s">
        <v>507</v>
      </c>
      <c r="N82" s="21" t="b">
        <v>0</v>
      </c>
      <c r="O82" s="21" t="b">
        <v>0</v>
      </c>
      <c r="P82" s="28" t="b">
        <v>0</v>
      </c>
      <c r="Q82" s="21" t="b">
        <v>0</v>
      </c>
      <c r="X82" s="44">
        <f t="shared" si="42"/>
        <v>0</v>
      </c>
      <c r="Y82" s="28">
        <f t="shared" si="33"/>
        <v>0</v>
      </c>
      <c r="Z82" s="28" t="b">
        <f t="shared" si="34"/>
        <v>0</v>
      </c>
      <c r="AA82" s="28" t="b">
        <f t="shared" si="43"/>
        <v>0</v>
      </c>
      <c r="AB82" s="28" t="b">
        <f t="shared" si="44"/>
        <v>0</v>
      </c>
      <c r="AC82" s="28" t="b">
        <f t="shared" si="45"/>
        <v>0</v>
      </c>
      <c r="AD82" s="28" t="b">
        <f t="shared" si="46"/>
        <v>0</v>
      </c>
      <c r="AE82" s="28" t="b">
        <f t="shared" si="47"/>
        <v>0</v>
      </c>
      <c r="AF82" s="21" t="b">
        <f t="shared" si="48"/>
        <v>0</v>
      </c>
      <c r="AG82" s="32">
        <v>64.889189999999999</v>
      </c>
      <c r="AI82" s="21" t="b">
        <v>1</v>
      </c>
      <c r="AJ82" s="21" t="b">
        <f t="shared" si="35"/>
        <v>0</v>
      </c>
      <c r="AK82" s="21" t="b">
        <f t="shared" si="50"/>
        <v>0</v>
      </c>
      <c r="AL82" s="21" t="b">
        <f t="shared" si="51"/>
        <v>0</v>
      </c>
      <c r="AM82" s="21" t="b">
        <f t="shared" si="52"/>
        <v>0</v>
      </c>
      <c r="AN82" s="21" t="b">
        <f t="shared" si="36"/>
        <v>0</v>
      </c>
      <c r="AO82" s="21" t="b">
        <f t="shared" si="53"/>
        <v>0</v>
      </c>
      <c r="AP82" s="21" t="str">
        <f t="shared" si="37"/>
        <v>N.P.</v>
      </c>
      <c r="AQ82" s="21" t="str">
        <f t="shared" si="54"/>
        <v>N.P.</v>
      </c>
      <c r="AR82" s="21" t="str">
        <f t="shared" si="55"/>
        <v>N.P.</v>
      </c>
      <c r="AS82" s="21" t="str">
        <f t="shared" si="38"/>
        <v>N.P.</v>
      </c>
      <c r="AT82" s="21" t="str">
        <f t="shared" si="39"/>
        <v>N.CP.</v>
      </c>
      <c r="AU82" s="64" t="str">
        <f t="shared" si="40"/>
        <v>N.CP.</v>
      </c>
      <c r="AV82" s="39" t="s">
        <v>633</v>
      </c>
      <c r="AW82" s="37" t="s">
        <v>633</v>
      </c>
      <c r="AX82" s="39" t="str">
        <f t="shared" si="41"/>
        <v>N.P.</v>
      </c>
      <c r="AY82" s="37" t="str">
        <f t="shared" si="56"/>
        <v>N.P.</v>
      </c>
      <c r="AZ82" s="55" t="s">
        <v>633</v>
      </c>
      <c r="BA82" s="65" t="str">
        <f t="shared" si="57"/>
        <v>N.P.</v>
      </c>
      <c r="BB82" s="72" t="s">
        <v>650</v>
      </c>
      <c r="BC82" s="82">
        <v>0</v>
      </c>
      <c r="BD82" s="77" t="s">
        <v>633</v>
      </c>
      <c r="BE82" s="87"/>
    </row>
    <row r="83" spans="1:57" x14ac:dyDescent="0.2">
      <c r="A83" s="14">
        <v>5082</v>
      </c>
      <c r="B83" s="25" t="s">
        <v>571</v>
      </c>
      <c r="C83" s="33" t="s">
        <v>626</v>
      </c>
      <c r="D83" s="34" t="s">
        <v>231</v>
      </c>
      <c r="E83" s="34" t="s">
        <v>184</v>
      </c>
      <c r="F83" s="34" t="s">
        <v>624</v>
      </c>
      <c r="G83" s="34"/>
      <c r="H83" s="16">
        <v>25745.228025069198</v>
      </c>
      <c r="I83" s="15" t="s">
        <v>41</v>
      </c>
      <c r="J83" s="15" t="s">
        <v>504</v>
      </c>
      <c r="K83" s="15" t="s">
        <v>503</v>
      </c>
      <c r="L83" s="15" t="s">
        <v>503</v>
      </c>
      <c r="M83" s="15" t="s">
        <v>567</v>
      </c>
      <c r="N83" s="21" t="b">
        <v>1</v>
      </c>
      <c r="O83" s="21" t="b">
        <v>1</v>
      </c>
      <c r="P83" s="28" t="b">
        <v>0</v>
      </c>
      <c r="Q83" s="21" t="b">
        <v>0</v>
      </c>
      <c r="R83" s="44">
        <v>2.00285</v>
      </c>
      <c r="S83" s="44">
        <v>0</v>
      </c>
      <c r="T83" s="44">
        <v>0</v>
      </c>
      <c r="U83" s="44">
        <v>19.557700000000001</v>
      </c>
      <c r="V83" s="44">
        <v>0</v>
      </c>
      <c r="W83" s="44">
        <v>0</v>
      </c>
      <c r="X83" s="44">
        <f t="shared" si="42"/>
        <v>19.557700000000001</v>
      </c>
      <c r="Y83" s="28">
        <f t="shared" si="33"/>
        <v>7.5966311042014682E-4</v>
      </c>
      <c r="Z83" s="28" t="b">
        <f t="shared" si="34"/>
        <v>1</v>
      </c>
      <c r="AA83" s="28" t="b">
        <f t="shared" si="43"/>
        <v>0</v>
      </c>
      <c r="AB83" s="28" t="b">
        <f t="shared" si="44"/>
        <v>1</v>
      </c>
      <c r="AC83" s="28" t="b">
        <f t="shared" si="45"/>
        <v>0</v>
      </c>
      <c r="AD83" s="28" t="b">
        <f t="shared" si="46"/>
        <v>1</v>
      </c>
      <c r="AE83" s="28" t="b">
        <f t="shared" si="47"/>
        <v>0</v>
      </c>
      <c r="AF83" s="21" t="b">
        <f t="shared" si="48"/>
        <v>0</v>
      </c>
      <c r="AG83" s="32">
        <v>434.84640000000002</v>
      </c>
      <c r="AI83" s="21" t="b">
        <v>0</v>
      </c>
      <c r="AJ83" s="21" t="b">
        <f t="shared" si="35"/>
        <v>1</v>
      </c>
      <c r="AK83" s="21" t="b">
        <f t="shared" si="50"/>
        <v>1</v>
      </c>
      <c r="AL83" s="21" t="b">
        <f t="shared" si="51"/>
        <v>0</v>
      </c>
      <c r="AM83" s="21" t="b">
        <f t="shared" si="52"/>
        <v>0</v>
      </c>
      <c r="AN83" s="21" t="b">
        <f t="shared" si="36"/>
        <v>0</v>
      </c>
      <c r="AO83" s="21" t="b">
        <f t="shared" si="53"/>
        <v>0</v>
      </c>
      <c r="AP83" s="21" t="str">
        <f t="shared" si="37"/>
        <v>N.P.</v>
      </c>
      <c r="AQ83" s="21" t="str">
        <f t="shared" si="54"/>
        <v>N.P.</v>
      </c>
      <c r="AR83" s="21" t="str">
        <f t="shared" si="55"/>
        <v>N.P.</v>
      </c>
      <c r="AS83" s="21" t="str">
        <f t="shared" si="38"/>
        <v>N.P.</v>
      </c>
      <c r="AT83" s="21" t="str">
        <f t="shared" si="39"/>
        <v>N.CP.</v>
      </c>
      <c r="AU83" s="64" t="str">
        <f t="shared" si="40"/>
        <v>N.CP.</v>
      </c>
      <c r="AV83" s="39" t="s">
        <v>633</v>
      </c>
      <c r="AW83" s="37" t="s">
        <v>633</v>
      </c>
      <c r="AX83" s="39" t="str">
        <f t="shared" si="41"/>
        <v>N.P.</v>
      </c>
      <c r="AY83" s="37" t="str">
        <f t="shared" si="56"/>
        <v>N.P.</v>
      </c>
      <c r="AZ83" s="55" t="s">
        <v>633</v>
      </c>
      <c r="BA83" s="65" t="str">
        <f t="shared" si="57"/>
        <v>N.P.</v>
      </c>
      <c r="BB83" s="72" t="s">
        <v>650</v>
      </c>
      <c r="BC83" s="82">
        <v>0</v>
      </c>
      <c r="BD83" s="77" t="s">
        <v>633</v>
      </c>
      <c r="BE83" s="87"/>
    </row>
    <row r="84" spans="1:57" x14ac:dyDescent="0.2">
      <c r="A84" s="14">
        <v>5083</v>
      </c>
      <c r="B84" s="25" t="s">
        <v>572</v>
      </c>
      <c r="C84" s="33" t="s">
        <v>626</v>
      </c>
      <c r="D84" s="34" t="s">
        <v>184</v>
      </c>
      <c r="E84" s="34" t="s">
        <v>231</v>
      </c>
      <c r="F84" s="34"/>
      <c r="G84" s="34"/>
      <c r="H84" s="16">
        <v>1.0000000000000001E-15</v>
      </c>
      <c r="I84" s="15" t="s">
        <v>41</v>
      </c>
      <c r="J84" s="15" t="s">
        <v>504</v>
      </c>
      <c r="K84" s="15" t="s">
        <v>503</v>
      </c>
      <c r="L84" s="15" t="s">
        <v>503</v>
      </c>
      <c r="M84" s="15" t="s">
        <v>507</v>
      </c>
      <c r="N84" s="21" t="b">
        <v>0</v>
      </c>
      <c r="O84" s="21" t="b">
        <v>0</v>
      </c>
      <c r="P84" s="28" t="b">
        <v>0</v>
      </c>
      <c r="Q84" s="21" t="b">
        <v>0</v>
      </c>
      <c r="R84" s="44">
        <v>0</v>
      </c>
      <c r="S84" s="44">
        <v>0</v>
      </c>
      <c r="T84" s="44">
        <v>0</v>
      </c>
      <c r="U84" s="44">
        <v>104.858</v>
      </c>
      <c r="V84" s="44">
        <v>0</v>
      </c>
      <c r="W84" s="44">
        <v>0</v>
      </c>
      <c r="X84" s="44">
        <f t="shared" si="42"/>
        <v>104.858</v>
      </c>
      <c r="Y84" s="28">
        <f t="shared" si="33"/>
        <v>1.04858E+17</v>
      </c>
      <c r="Z84" s="28" t="b">
        <f t="shared" si="34"/>
        <v>1</v>
      </c>
      <c r="AA84" s="28" t="b">
        <f t="shared" si="43"/>
        <v>0</v>
      </c>
      <c r="AB84" s="28" t="b">
        <f t="shared" si="44"/>
        <v>1</v>
      </c>
      <c r="AC84" s="28" t="b">
        <f t="shared" si="45"/>
        <v>0</v>
      </c>
      <c r="AD84" s="28" t="b">
        <f t="shared" si="46"/>
        <v>1</v>
      </c>
      <c r="AE84" s="28" t="b">
        <f t="shared" si="47"/>
        <v>1</v>
      </c>
      <c r="AF84" s="21" t="b">
        <f t="shared" si="48"/>
        <v>0</v>
      </c>
      <c r="AG84" s="32">
        <v>5222.2839999999997</v>
      </c>
      <c r="AI84" s="21" t="b">
        <v>0</v>
      </c>
      <c r="AJ84" s="21" t="b">
        <f t="shared" si="35"/>
        <v>0</v>
      </c>
      <c r="AK84" s="21" t="b">
        <f t="shared" si="50"/>
        <v>1</v>
      </c>
      <c r="AL84" s="21" t="b">
        <f t="shared" si="51"/>
        <v>0</v>
      </c>
      <c r="AM84" s="21" t="b">
        <f t="shared" si="52"/>
        <v>0</v>
      </c>
      <c r="AN84" s="21" t="b">
        <f t="shared" si="36"/>
        <v>0</v>
      </c>
      <c r="AO84" s="21" t="b">
        <f t="shared" si="53"/>
        <v>0</v>
      </c>
      <c r="AP84" s="21" t="str">
        <f t="shared" si="37"/>
        <v>N.P.</v>
      </c>
      <c r="AQ84" s="21" t="str">
        <f t="shared" si="54"/>
        <v>N.P.</v>
      </c>
      <c r="AR84" s="21" t="str">
        <f t="shared" si="55"/>
        <v>N.P.</v>
      </c>
      <c r="AS84" s="21" t="str">
        <f t="shared" si="38"/>
        <v>N.P.</v>
      </c>
      <c r="AT84" s="21" t="str">
        <f t="shared" si="39"/>
        <v>N.CP.</v>
      </c>
      <c r="AU84" s="64" t="str">
        <f t="shared" si="40"/>
        <v>N.CP.</v>
      </c>
      <c r="AV84" s="39" t="s">
        <v>633</v>
      </c>
      <c r="AW84" s="37" t="s">
        <v>633</v>
      </c>
      <c r="AX84" s="39" t="str">
        <f t="shared" si="41"/>
        <v>N.P.</v>
      </c>
      <c r="AY84" s="37" t="str">
        <f t="shared" si="56"/>
        <v>N.P.</v>
      </c>
      <c r="AZ84" s="55" t="s">
        <v>633</v>
      </c>
      <c r="BA84" s="65" t="str">
        <f t="shared" si="57"/>
        <v>N.P.</v>
      </c>
      <c r="BB84" s="72" t="s">
        <v>650</v>
      </c>
      <c r="BC84" s="82">
        <v>0</v>
      </c>
      <c r="BD84" s="77" t="s">
        <v>633</v>
      </c>
      <c r="BE84" s="87"/>
    </row>
    <row r="85" spans="1:57" x14ac:dyDescent="0.2">
      <c r="A85" s="14">
        <v>5084</v>
      </c>
      <c r="B85" s="25" t="s">
        <v>573</v>
      </c>
      <c r="C85" s="33" t="s">
        <v>626</v>
      </c>
      <c r="D85" s="34" t="s">
        <v>231</v>
      </c>
      <c r="E85" s="34" t="s">
        <v>184</v>
      </c>
      <c r="F85" s="34"/>
      <c r="G85" s="34"/>
      <c r="H85" s="16">
        <v>6258.5233347165904</v>
      </c>
      <c r="I85" s="15" t="s">
        <v>507</v>
      </c>
      <c r="J85" s="15" t="s">
        <v>507</v>
      </c>
      <c r="K85" s="15" t="s">
        <v>507</v>
      </c>
      <c r="L85" s="15" t="s">
        <v>507</v>
      </c>
      <c r="M85" s="15" t="s">
        <v>507</v>
      </c>
      <c r="N85" s="21" t="b">
        <v>0</v>
      </c>
      <c r="O85" s="21" t="b">
        <v>0</v>
      </c>
      <c r="P85" s="28" t="b">
        <v>0</v>
      </c>
      <c r="Q85" s="21" t="b">
        <v>0</v>
      </c>
      <c r="X85" s="44">
        <f t="shared" si="42"/>
        <v>0</v>
      </c>
      <c r="Y85" s="28">
        <f t="shared" si="33"/>
        <v>0</v>
      </c>
      <c r="Z85" s="28" t="b">
        <f t="shared" si="34"/>
        <v>0</v>
      </c>
      <c r="AA85" s="28" t="b">
        <f t="shared" si="43"/>
        <v>0</v>
      </c>
      <c r="AB85" s="28" t="b">
        <f t="shared" si="44"/>
        <v>0</v>
      </c>
      <c r="AC85" s="28" t="b">
        <f t="shared" si="45"/>
        <v>0</v>
      </c>
      <c r="AD85" s="28" t="b">
        <f t="shared" si="46"/>
        <v>0</v>
      </c>
      <c r="AE85" s="28" t="b">
        <f t="shared" si="47"/>
        <v>0</v>
      </c>
      <c r="AF85" s="21" t="b">
        <f t="shared" si="48"/>
        <v>0</v>
      </c>
      <c r="AG85" s="32">
        <v>3519.904</v>
      </c>
      <c r="AI85" s="21" t="b">
        <v>0</v>
      </c>
      <c r="AJ85" s="21" t="b">
        <f t="shared" si="35"/>
        <v>0</v>
      </c>
      <c r="AK85" s="21" t="b">
        <f t="shared" si="50"/>
        <v>1</v>
      </c>
      <c r="AL85" s="21" t="b">
        <f t="shared" si="51"/>
        <v>0</v>
      </c>
      <c r="AM85" s="21" t="b">
        <f t="shared" si="52"/>
        <v>0</v>
      </c>
      <c r="AN85" s="21" t="b">
        <f t="shared" si="36"/>
        <v>0</v>
      </c>
      <c r="AO85" s="21" t="b">
        <f t="shared" si="53"/>
        <v>0</v>
      </c>
      <c r="AP85" s="21" t="str">
        <f t="shared" si="37"/>
        <v>N.P.</v>
      </c>
      <c r="AQ85" s="21" t="str">
        <f t="shared" si="54"/>
        <v>N.P.</v>
      </c>
      <c r="AR85" s="21" t="str">
        <f t="shared" si="55"/>
        <v>N.P.</v>
      </c>
      <c r="AS85" s="21" t="str">
        <f t="shared" si="38"/>
        <v>N.P.</v>
      </c>
      <c r="AT85" s="21" t="str">
        <f t="shared" si="39"/>
        <v>N.CP.</v>
      </c>
      <c r="AU85" s="64" t="str">
        <f t="shared" si="40"/>
        <v>N.CP.</v>
      </c>
      <c r="AV85" s="39" t="s">
        <v>633</v>
      </c>
      <c r="AW85" s="37" t="s">
        <v>633</v>
      </c>
      <c r="AX85" s="39" t="str">
        <f t="shared" si="41"/>
        <v>N.P.</v>
      </c>
      <c r="AY85" s="37" t="str">
        <f t="shared" si="56"/>
        <v>N.P.</v>
      </c>
      <c r="AZ85" s="55" t="s">
        <v>633</v>
      </c>
      <c r="BA85" s="65" t="str">
        <f t="shared" si="57"/>
        <v>N.P.</v>
      </c>
      <c r="BB85" s="72" t="s">
        <v>650</v>
      </c>
      <c r="BC85" s="82">
        <v>0</v>
      </c>
      <c r="BD85" s="77" t="s">
        <v>633</v>
      </c>
      <c r="BE85" s="87"/>
    </row>
    <row r="86" spans="1:57" x14ac:dyDescent="0.2">
      <c r="A86" s="14">
        <v>5085</v>
      </c>
      <c r="B86" s="25" t="s">
        <v>406</v>
      </c>
      <c r="C86" s="33" t="s">
        <v>184</v>
      </c>
      <c r="D86" s="34"/>
      <c r="E86" s="34"/>
      <c r="F86" s="34"/>
      <c r="G86" s="34"/>
      <c r="H86" s="16">
        <v>212.81097</v>
      </c>
      <c r="I86" s="15" t="s">
        <v>41</v>
      </c>
      <c r="J86" s="15" t="s">
        <v>503</v>
      </c>
      <c r="K86" s="15" t="s">
        <v>503</v>
      </c>
      <c r="L86" s="15" t="s">
        <v>503</v>
      </c>
      <c r="M86" s="15" t="s">
        <v>507</v>
      </c>
      <c r="N86" s="21" t="s">
        <v>633</v>
      </c>
      <c r="O86" s="21" t="s">
        <v>633</v>
      </c>
      <c r="P86" s="28" t="b">
        <v>1</v>
      </c>
      <c r="Q86" s="21" t="b">
        <f>IF(VLOOKUP(A86,MESU_MESO!A86:Q420,1,0),TRUE,FALSE)</f>
        <v>1</v>
      </c>
      <c r="R86" s="44">
        <v>211.827</v>
      </c>
      <c r="S86" s="44">
        <v>2.3806500000000001E-4</v>
      </c>
      <c r="T86" s="44">
        <v>0</v>
      </c>
      <c r="U86" s="44">
        <v>0.56231299999999995</v>
      </c>
      <c r="V86" s="44">
        <v>2.9554400000000002E-4</v>
      </c>
      <c r="W86" s="44">
        <v>0</v>
      </c>
      <c r="X86" s="44">
        <f t="shared" si="42"/>
        <v>0.56284660899999994</v>
      </c>
      <c r="Y86" s="28">
        <f t="shared" si="33"/>
        <v>2.6448195269257028E-3</v>
      </c>
      <c r="Z86" s="28" t="b">
        <f t="shared" si="34"/>
        <v>1</v>
      </c>
      <c r="AA86" s="28" t="b">
        <f t="shared" si="43"/>
        <v>0</v>
      </c>
      <c r="AB86" s="28" t="b">
        <f t="shared" si="44"/>
        <v>1</v>
      </c>
      <c r="AC86" s="28" t="b">
        <f t="shared" si="45"/>
        <v>0</v>
      </c>
      <c r="AD86" s="28" t="b">
        <f t="shared" si="46"/>
        <v>1</v>
      </c>
      <c r="AE86" s="28" t="b">
        <f t="shared" si="47"/>
        <v>0</v>
      </c>
      <c r="AF86" s="21" t="b">
        <f t="shared" si="48"/>
        <v>1</v>
      </c>
      <c r="AG86" s="32">
        <v>2.5329150000000002E-3</v>
      </c>
      <c r="AH86" s="21" t="b">
        <f t="shared" si="49"/>
        <v>0</v>
      </c>
      <c r="AI86" s="21" t="b">
        <v>0</v>
      </c>
      <c r="AJ86" s="21" t="str">
        <f t="shared" si="35"/>
        <v>N.P.</v>
      </c>
      <c r="AK86" s="21" t="b">
        <f t="shared" si="50"/>
        <v>1</v>
      </c>
      <c r="AL86" s="21" t="b">
        <f t="shared" si="51"/>
        <v>0</v>
      </c>
      <c r="AM86" s="21" t="b">
        <f t="shared" si="52"/>
        <v>1</v>
      </c>
      <c r="AN86" s="21" t="b">
        <f t="shared" si="36"/>
        <v>0</v>
      </c>
      <c r="AO86" s="21" t="b">
        <f t="shared" si="53"/>
        <v>0</v>
      </c>
      <c r="AP86" s="21" t="b">
        <f t="shared" si="37"/>
        <v>0</v>
      </c>
      <c r="AQ86" s="21" t="b">
        <f t="shared" si="54"/>
        <v>1</v>
      </c>
      <c r="AR86" s="21" t="b">
        <f t="shared" si="55"/>
        <v>0</v>
      </c>
      <c r="AS86" s="21" t="b">
        <f t="shared" si="38"/>
        <v>0</v>
      </c>
      <c r="AT86" s="21" t="b">
        <f t="shared" si="39"/>
        <v>0</v>
      </c>
      <c r="AU86" s="64" t="b">
        <f t="shared" si="40"/>
        <v>0</v>
      </c>
      <c r="AV86" s="39" t="b">
        <v>0</v>
      </c>
      <c r="AW86" s="37" t="s">
        <v>639</v>
      </c>
      <c r="AX86" s="39" t="b">
        <f t="shared" si="41"/>
        <v>0</v>
      </c>
      <c r="AY86" s="37" t="str">
        <f t="shared" si="56"/>
        <v>MOYEN</v>
      </c>
      <c r="AZ86" s="55" t="b">
        <v>0</v>
      </c>
      <c r="BA86" s="65" t="str">
        <f t="shared" si="57"/>
        <v>MOYEN</v>
      </c>
      <c r="BB86" s="72" t="s">
        <v>647</v>
      </c>
      <c r="BC86" s="82">
        <v>0</v>
      </c>
      <c r="BD86" s="77" t="b">
        <v>0</v>
      </c>
      <c r="BE86" s="87"/>
    </row>
    <row r="87" spans="1:57" x14ac:dyDescent="0.2">
      <c r="A87" s="14">
        <v>5086</v>
      </c>
      <c r="B87" s="25" t="s">
        <v>409</v>
      </c>
      <c r="C87" s="33" t="s">
        <v>184</v>
      </c>
      <c r="D87" s="34"/>
      <c r="E87" s="34"/>
      <c r="F87" s="34"/>
      <c r="G87" s="34"/>
      <c r="H87" s="16">
        <v>227.37395000000001</v>
      </c>
      <c r="I87" s="15" t="s">
        <v>161</v>
      </c>
      <c r="J87" s="15" t="s">
        <v>503</v>
      </c>
      <c r="K87" s="15" t="s">
        <v>503</v>
      </c>
      <c r="L87" s="15" t="s">
        <v>503</v>
      </c>
      <c r="M87" s="15" t="s">
        <v>507</v>
      </c>
      <c r="N87" s="21" t="b">
        <v>0</v>
      </c>
      <c r="O87" s="21" t="b">
        <v>0</v>
      </c>
      <c r="P87" s="28" t="b">
        <v>1</v>
      </c>
      <c r="Q87" s="21" t="b">
        <f>IF(VLOOKUP(A87,MESU_MESO!A87:Q421,1,0),TRUE,FALSE)</f>
        <v>1</v>
      </c>
      <c r="R87" s="44">
        <v>7.0224099999999998</v>
      </c>
      <c r="S87" s="44">
        <v>74.9328</v>
      </c>
      <c r="T87" s="44">
        <v>0</v>
      </c>
      <c r="U87" s="44">
        <v>2.28516E-2</v>
      </c>
      <c r="V87" s="44">
        <v>144.65899999999999</v>
      </c>
      <c r="W87" s="44">
        <v>0</v>
      </c>
      <c r="X87" s="44">
        <f t="shared" si="42"/>
        <v>219.6146516</v>
      </c>
      <c r="Y87" s="28">
        <f t="shared" si="33"/>
        <v>0.96587428595052338</v>
      </c>
      <c r="Z87" s="28" t="b">
        <f t="shared" si="34"/>
        <v>1</v>
      </c>
      <c r="AA87" s="28" t="b">
        <f t="shared" si="43"/>
        <v>1</v>
      </c>
      <c r="AB87" s="28" t="b">
        <f t="shared" si="44"/>
        <v>1</v>
      </c>
      <c r="AC87" s="28" t="b">
        <f t="shared" si="45"/>
        <v>1</v>
      </c>
      <c r="AD87" s="28" t="b">
        <f t="shared" si="46"/>
        <v>0</v>
      </c>
      <c r="AE87" s="28" t="b">
        <f t="shared" si="47"/>
        <v>1</v>
      </c>
      <c r="AF87" s="21" t="b">
        <f t="shared" si="48"/>
        <v>1</v>
      </c>
      <c r="AG87" s="32">
        <v>7.9421660000000005E-2</v>
      </c>
      <c r="AH87" s="21" t="b">
        <f t="shared" si="49"/>
        <v>0</v>
      </c>
      <c r="AI87" s="21" t="b">
        <v>0</v>
      </c>
      <c r="AJ87" s="21" t="b">
        <f t="shared" si="35"/>
        <v>0</v>
      </c>
      <c r="AK87" s="21" t="b">
        <f t="shared" si="50"/>
        <v>1</v>
      </c>
      <c r="AL87" s="21" t="b">
        <f t="shared" si="51"/>
        <v>0</v>
      </c>
      <c r="AM87" s="21" t="b">
        <f t="shared" si="52"/>
        <v>0</v>
      </c>
      <c r="AN87" s="21" t="b">
        <f t="shared" si="36"/>
        <v>1</v>
      </c>
      <c r="AO87" s="21" t="b">
        <f t="shared" si="53"/>
        <v>0</v>
      </c>
      <c r="AP87" s="21" t="b">
        <f t="shared" si="37"/>
        <v>0</v>
      </c>
      <c r="AQ87" s="21" t="b">
        <f t="shared" si="54"/>
        <v>0</v>
      </c>
      <c r="AR87" s="21" t="b">
        <f t="shared" si="55"/>
        <v>1</v>
      </c>
      <c r="AS87" s="21" t="b">
        <f t="shared" si="38"/>
        <v>0</v>
      </c>
      <c r="AT87" s="21" t="b">
        <f t="shared" si="39"/>
        <v>0</v>
      </c>
      <c r="AU87" s="64" t="b">
        <f t="shared" si="40"/>
        <v>0</v>
      </c>
      <c r="AV87" s="39" t="b">
        <v>0</v>
      </c>
      <c r="AW87" s="37" t="s">
        <v>638</v>
      </c>
      <c r="AX87" s="39" t="b">
        <f t="shared" si="41"/>
        <v>0</v>
      </c>
      <c r="AY87" s="37" t="str">
        <f t="shared" si="56"/>
        <v>FAIBLE</v>
      </c>
      <c r="AZ87" s="55" t="b">
        <v>0</v>
      </c>
      <c r="BA87" s="65" t="str">
        <f t="shared" si="57"/>
        <v>FAIBLE</v>
      </c>
      <c r="BB87" s="72" t="s">
        <v>647</v>
      </c>
      <c r="BC87" s="82">
        <v>0</v>
      </c>
      <c r="BD87" s="77" t="b">
        <v>0</v>
      </c>
      <c r="BE87" s="87"/>
    </row>
    <row r="88" spans="1:57" x14ac:dyDescent="0.2">
      <c r="A88" s="14">
        <v>5087</v>
      </c>
      <c r="B88" s="25" t="s">
        <v>412</v>
      </c>
      <c r="C88" s="33" t="s">
        <v>184</v>
      </c>
      <c r="D88" s="34"/>
      <c r="E88" s="34"/>
      <c r="F88" s="34"/>
      <c r="G88" s="34"/>
      <c r="H88" s="16">
        <v>739.1463</v>
      </c>
      <c r="I88" s="15" t="s">
        <v>41</v>
      </c>
      <c r="J88" s="15" t="s">
        <v>503</v>
      </c>
      <c r="K88" s="15" t="s">
        <v>503</v>
      </c>
      <c r="L88" s="15" t="s">
        <v>503</v>
      </c>
      <c r="M88" s="15" t="s">
        <v>507</v>
      </c>
      <c r="N88" s="21" t="b">
        <v>0</v>
      </c>
      <c r="O88" s="21" t="b">
        <v>0</v>
      </c>
      <c r="P88" s="28" t="b">
        <v>1</v>
      </c>
      <c r="Q88" s="21" t="b">
        <f>IF(VLOOKUP(A88,MESU_MESO!A88:Q422,1,0),TRUE,FALSE)</f>
        <v>1</v>
      </c>
      <c r="R88" s="44">
        <v>56.335500000000003</v>
      </c>
      <c r="S88" s="44">
        <v>57.351900000000001</v>
      </c>
      <c r="T88" s="44">
        <v>0</v>
      </c>
      <c r="U88" s="44">
        <v>0.32141199999999998</v>
      </c>
      <c r="V88" s="44">
        <v>624.173</v>
      </c>
      <c r="W88" s="44">
        <v>0</v>
      </c>
      <c r="X88" s="44">
        <f t="shared" si="42"/>
        <v>681.84631200000001</v>
      </c>
      <c r="Y88" s="28">
        <f t="shared" si="33"/>
        <v>0.92247815080722184</v>
      </c>
      <c r="Z88" s="28" t="b">
        <f t="shared" si="34"/>
        <v>1</v>
      </c>
      <c r="AA88" s="28" t="b">
        <f t="shared" si="43"/>
        <v>1</v>
      </c>
      <c r="AB88" s="28" t="b">
        <f t="shared" si="44"/>
        <v>1</v>
      </c>
      <c r="AC88" s="28" t="b">
        <f t="shared" si="45"/>
        <v>1</v>
      </c>
      <c r="AD88" s="28" t="b">
        <f t="shared" si="46"/>
        <v>0</v>
      </c>
      <c r="AE88" s="28" t="b">
        <f t="shared" si="47"/>
        <v>1</v>
      </c>
      <c r="AF88" s="21" t="b">
        <f t="shared" si="48"/>
        <v>1</v>
      </c>
      <c r="AG88" s="32">
        <v>5.8937120000000003E-2</v>
      </c>
      <c r="AH88" s="21" t="b">
        <f t="shared" si="49"/>
        <v>0</v>
      </c>
      <c r="AI88" s="21" t="b">
        <v>0</v>
      </c>
      <c r="AJ88" s="21" t="b">
        <f t="shared" si="35"/>
        <v>0</v>
      </c>
      <c r="AK88" s="21" t="b">
        <f t="shared" si="50"/>
        <v>1</v>
      </c>
      <c r="AL88" s="21" t="b">
        <f t="shared" si="51"/>
        <v>0</v>
      </c>
      <c r="AM88" s="21" t="b">
        <f t="shared" si="52"/>
        <v>0</v>
      </c>
      <c r="AN88" s="21" t="b">
        <f t="shared" si="36"/>
        <v>1</v>
      </c>
      <c r="AO88" s="21" t="b">
        <f t="shared" si="53"/>
        <v>0</v>
      </c>
      <c r="AP88" s="21" t="b">
        <f t="shared" si="37"/>
        <v>0</v>
      </c>
      <c r="AQ88" s="21" t="b">
        <f t="shared" si="54"/>
        <v>0</v>
      </c>
      <c r="AR88" s="21" t="b">
        <f t="shared" si="55"/>
        <v>1</v>
      </c>
      <c r="AS88" s="21" t="b">
        <f t="shared" si="38"/>
        <v>0</v>
      </c>
      <c r="AT88" s="21" t="b">
        <f t="shared" si="39"/>
        <v>0</v>
      </c>
      <c r="AU88" s="64" t="b">
        <f t="shared" si="40"/>
        <v>0</v>
      </c>
      <c r="AV88" s="39" t="b">
        <v>0</v>
      </c>
      <c r="AW88" s="37" t="s">
        <v>638</v>
      </c>
      <c r="AX88" s="39" t="b">
        <f t="shared" si="41"/>
        <v>0</v>
      </c>
      <c r="AY88" s="37" t="str">
        <f t="shared" si="56"/>
        <v>FAIBLE</v>
      </c>
      <c r="AZ88" s="55" t="b">
        <v>0</v>
      </c>
      <c r="BA88" s="65" t="str">
        <f t="shared" si="57"/>
        <v>FAIBLE</v>
      </c>
      <c r="BB88" s="72" t="s">
        <v>647</v>
      </c>
      <c r="BC88" s="82">
        <v>0</v>
      </c>
      <c r="BD88" s="77" t="b">
        <v>0</v>
      </c>
      <c r="BE88" s="87"/>
    </row>
    <row r="89" spans="1:57" ht="48" x14ac:dyDescent="0.2">
      <c r="A89" s="14">
        <v>5088</v>
      </c>
      <c r="B89" s="25" t="s">
        <v>413</v>
      </c>
      <c r="C89" s="33" t="s">
        <v>75</v>
      </c>
      <c r="D89" s="34"/>
      <c r="E89" s="34"/>
      <c r="F89" s="34"/>
      <c r="G89" s="34"/>
      <c r="H89" s="16">
        <v>1075.8358000000001</v>
      </c>
      <c r="I89" s="15" t="s">
        <v>289</v>
      </c>
      <c r="J89" s="15" t="s">
        <v>504</v>
      </c>
      <c r="K89" s="15" t="s">
        <v>503</v>
      </c>
      <c r="L89" s="15" t="s">
        <v>503</v>
      </c>
      <c r="M89" s="15" t="s">
        <v>13</v>
      </c>
      <c r="N89" s="21" t="b">
        <v>1</v>
      </c>
      <c r="O89" s="21" t="b">
        <v>1</v>
      </c>
      <c r="P89" s="28" t="b">
        <v>1</v>
      </c>
      <c r="Q89" s="21" t="b">
        <f>IF(VLOOKUP(A89,MESU_MESO!A89:Q423,1,0),TRUE,FALSE)</f>
        <v>1</v>
      </c>
      <c r="R89" s="44">
        <v>1.29192</v>
      </c>
      <c r="S89" s="44">
        <v>1.5648800000000001E-4</v>
      </c>
      <c r="T89" s="44">
        <v>1.93296</v>
      </c>
      <c r="U89" s="44">
        <v>745.43399999999997</v>
      </c>
      <c r="V89" s="44">
        <v>1.6421399999999999E-2</v>
      </c>
      <c r="W89" s="44">
        <v>323.46699999999998</v>
      </c>
      <c r="X89" s="44">
        <f t="shared" si="42"/>
        <v>1070.850537888</v>
      </c>
      <c r="Y89" s="28">
        <f t="shared" si="33"/>
        <v>0.99536614963733305</v>
      </c>
      <c r="Z89" s="28" t="b">
        <f t="shared" si="34"/>
        <v>1</v>
      </c>
      <c r="AA89" s="28" t="b">
        <f t="shared" si="43"/>
        <v>1</v>
      </c>
      <c r="AB89" s="28" t="b">
        <f t="shared" si="44"/>
        <v>1</v>
      </c>
      <c r="AC89" s="28" t="b">
        <f t="shared" si="45"/>
        <v>1</v>
      </c>
      <c r="AD89" s="28" t="b">
        <f t="shared" si="46"/>
        <v>0</v>
      </c>
      <c r="AE89" s="28" t="b">
        <f t="shared" si="47"/>
        <v>1</v>
      </c>
      <c r="AF89" s="21" t="b">
        <f t="shared" si="48"/>
        <v>1</v>
      </c>
      <c r="AG89" s="32">
        <v>6.3091630000000002E-4</v>
      </c>
      <c r="AH89" s="21" t="b">
        <f t="shared" si="49"/>
        <v>0</v>
      </c>
      <c r="AI89" s="21" t="b">
        <v>0</v>
      </c>
      <c r="AJ89" s="21" t="b">
        <f t="shared" si="35"/>
        <v>1</v>
      </c>
      <c r="AK89" s="21" t="b">
        <f t="shared" si="50"/>
        <v>1</v>
      </c>
      <c r="AL89" s="21" t="b">
        <f t="shared" si="51"/>
        <v>0</v>
      </c>
      <c r="AM89" s="21" t="b">
        <f t="shared" si="52"/>
        <v>0</v>
      </c>
      <c r="AN89" s="21" t="b">
        <f t="shared" si="36"/>
        <v>1</v>
      </c>
      <c r="AO89" s="21" t="b">
        <f t="shared" si="53"/>
        <v>0</v>
      </c>
      <c r="AP89" s="21" t="b">
        <f t="shared" si="37"/>
        <v>0</v>
      </c>
      <c r="AQ89" s="21" t="b">
        <f t="shared" si="54"/>
        <v>0</v>
      </c>
      <c r="AR89" s="21" t="b">
        <f t="shared" si="55"/>
        <v>1</v>
      </c>
      <c r="AS89" s="21" t="b">
        <f t="shared" si="38"/>
        <v>0</v>
      </c>
      <c r="AT89" s="21" t="b">
        <f t="shared" si="39"/>
        <v>0</v>
      </c>
      <c r="AU89" s="64" t="b">
        <f t="shared" si="40"/>
        <v>0</v>
      </c>
      <c r="AV89" s="39" t="b">
        <v>0</v>
      </c>
      <c r="AW89" s="37" t="s">
        <v>638</v>
      </c>
      <c r="AX89" s="39" t="b">
        <f t="shared" si="41"/>
        <v>0</v>
      </c>
      <c r="AY89" s="37" t="str">
        <f t="shared" si="56"/>
        <v>FAIBLE</v>
      </c>
      <c r="AZ89" s="55" t="b">
        <v>0</v>
      </c>
      <c r="BA89" s="65" t="str">
        <f t="shared" si="57"/>
        <v>FAIBLE</v>
      </c>
      <c r="BB89" s="72" t="s">
        <v>650</v>
      </c>
      <c r="BC89" s="82">
        <v>0</v>
      </c>
      <c r="BD89" s="74" t="s">
        <v>658</v>
      </c>
      <c r="BE89" s="87" t="s">
        <v>2</v>
      </c>
    </row>
    <row r="90" spans="1:57" ht="60" x14ac:dyDescent="0.2">
      <c r="A90" s="14">
        <v>5089</v>
      </c>
      <c r="B90" s="25" t="s">
        <v>574</v>
      </c>
      <c r="C90" s="33" t="s">
        <v>624</v>
      </c>
      <c r="D90" s="34"/>
      <c r="E90" s="34"/>
      <c r="F90" s="34"/>
      <c r="G90" s="34"/>
      <c r="H90" s="16">
        <v>2570.2937000000002</v>
      </c>
      <c r="I90" s="15" t="s">
        <v>289</v>
      </c>
      <c r="J90" s="15" t="s">
        <v>504</v>
      </c>
      <c r="K90" s="15" t="s">
        <v>503</v>
      </c>
      <c r="L90" s="15" t="s">
        <v>503</v>
      </c>
      <c r="M90" s="15" t="s">
        <v>13</v>
      </c>
      <c r="N90" s="21" t="b">
        <v>0</v>
      </c>
      <c r="O90" s="21" t="b">
        <v>0</v>
      </c>
      <c r="P90" s="28" t="b">
        <v>1</v>
      </c>
      <c r="Q90" s="21" t="b">
        <v>0</v>
      </c>
      <c r="R90" s="44">
        <v>3.8999199999999998</v>
      </c>
      <c r="S90" s="44">
        <v>917.07799999999997</v>
      </c>
      <c r="T90" s="44">
        <v>2.2470500000000001E-5</v>
      </c>
      <c r="U90" s="44">
        <v>569.55100000000004</v>
      </c>
      <c r="V90" s="44">
        <v>1074.06</v>
      </c>
      <c r="W90" s="44">
        <v>2.5347299999999998E-3</v>
      </c>
      <c r="X90" s="44">
        <f t="shared" si="42"/>
        <v>2560.6915572005</v>
      </c>
      <c r="Y90" s="28">
        <f t="shared" si="33"/>
        <v>0.99626418459513011</v>
      </c>
      <c r="Z90" s="28" t="b">
        <f t="shared" si="34"/>
        <v>1</v>
      </c>
      <c r="AA90" s="28" t="b">
        <f t="shared" si="43"/>
        <v>1</v>
      </c>
      <c r="AB90" s="28" t="b">
        <f t="shared" si="44"/>
        <v>1</v>
      </c>
      <c r="AC90" s="28" t="b">
        <f t="shared" si="45"/>
        <v>1</v>
      </c>
      <c r="AD90" s="28" t="b">
        <f t="shared" si="46"/>
        <v>0</v>
      </c>
      <c r="AE90" s="28" t="b">
        <f t="shared" si="47"/>
        <v>1</v>
      </c>
      <c r="AF90" s="21" t="b">
        <f t="shared" si="48"/>
        <v>0</v>
      </c>
      <c r="AG90" s="32">
        <v>5.0962899999999998E-3</v>
      </c>
      <c r="AH90" s="21" t="b">
        <f t="shared" si="49"/>
        <v>0</v>
      </c>
      <c r="AI90" s="21" t="b">
        <v>0</v>
      </c>
      <c r="AJ90" s="21" t="b">
        <f t="shared" si="35"/>
        <v>0</v>
      </c>
      <c r="AK90" s="21" t="b">
        <f t="shared" si="50"/>
        <v>1</v>
      </c>
      <c r="AL90" s="21" t="b">
        <f t="shared" si="51"/>
        <v>0</v>
      </c>
      <c r="AM90" s="21" t="b">
        <f t="shared" si="52"/>
        <v>0</v>
      </c>
      <c r="AN90" s="21" t="b">
        <f t="shared" si="36"/>
        <v>0</v>
      </c>
      <c r="AO90" s="21" t="b">
        <f t="shared" si="53"/>
        <v>0</v>
      </c>
      <c r="AP90" s="21" t="str">
        <f t="shared" si="37"/>
        <v>N.P.</v>
      </c>
      <c r="AQ90" s="21" t="str">
        <f t="shared" si="54"/>
        <v>N.P.</v>
      </c>
      <c r="AR90" s="21" t="str">
        <f t="shared" si="55"/>
        <v>N.P.</v>
      </c>
      <c r="AS90" s="21" t="str">
        <f t="shared" si="38"/>
        <v>N.P.</v>
      </c>
      <c r="AT90" s="21" t="str">
        <f t="shared" si="39"/>
        <v>N.CP.</v>
      </c>
      <c r="AU90" s="64" t="str">
        <f t="shared" si="40"/>
        <v>N.CP.</v>
      </c>
      <c r="AV90" s="39" t="s">
        <v>633</v>
      </c>
      <c r="AW90" s="37" t="s">
        <v>633</v>
      </c>
      <c r="AX90" s="39" t="str">
        <f t="shared" si="41"/>
        <v>N.P.</v>
      </c>
      <c r="AY90" s="37" t="str">
        <f t="shared" si="56"/>
        <v>N.P.</v>
      </c>
      <c r="AZ90" s="55" t="s">
        <v>633</v>
      </c>
      <c r="BA90" s="65" t="str">
        <f t="shared" si="57"/>
        <v>N.P.</v>
      </c>
      <c r="BB90" s="72" t="s">
        <v>647</v>
      </c>
      <c r="BC90" s="82">
        <v>0</v>
      </c>
      <c r="BD90" s="74" t="s">
        <v>658</v>
      </c>
      <c r="BE90" s="87" t="s">
        <v>3</v>
      </c>
    </row>
    <row r="91" spans="1:57" ht="60" x14ac:dyDescent="0.2">
      <c r="A91" s="14">
        <v>5090</v>
      </c>
      <c r="B91" s="25" t="s">
        <v>575</v>
      </c>
      <c r="C91" s="33" t="s">
        <v>624</v>
      </c>
      <c r="D91" s="34"/>
      <c r="E91" s="34"/>
      <c r="F91" s="34"/>
      <c r="G91" s="34"/>
      <c r="H91" s="16">
        <v>1415.5491</v>
      </c>
      <c r="I91" s="15" t="s">
        <v>289</v>
      </c>
      <c r="J91" s="15" t="s">
        <v>504</v>
      </c>
      <c r="K91" s="15" t="s">
        <v>503</v>
      </c>
      <c r="L91" s="15" t="s">
        <v>503</v>
      </c>
      <c r="M91" s="15" t="s">
        <v>13</v>
      </c>
      <c r="N91" s="21" t="s">
        <v>633</v>
      </c>
      <c r="O91" s="21" t="s">
        <v>633</v>
      </c>
      <c r="P91" s="28" t="b">
        <v>1</v>
      </c>
      <c r="Q91" s="21" t="b">
        <v>0</v>
      </c>
      <c r="R91" s="44">
        <v>310.81299999999999</v>
      </c>
      <c r="S91" s="44">
        <v>202.077</v>
      </c>
      <c r="T91" s="44">
        <v>7.9177600000000004</v>
      </c>
      <c r="U91" s="44">
        <v>160.19200000000001</v>
      </c>
      <c r="V91" s="44">
        <v>63.404200000000003</v>
      </c>
      <c r="W91" s="44">
        <v>670.31600000000003</v>
      </c>
      <c r="X91" s="44">
        <f t="shared" si="42"/>
        <v>1103.90696</v>
      </c>
      <c r="Y91" s="28">
        <f t="shared" si="33"/>
        <v>0.77984363806243107</v>
      </c>
      <c r="Z91" s="28" t="b">
        <f t="shared" si="34"/>
        <v>1</v>
      </c>
      <c r="AA91" s="28" t="b">
        <f t="shared" si="43"/>
        <v>1</v>
      </c>
      <c r="AB91" s="28" t="b">
        <f t="shared" si="44"/>
        <v>1</v>
      </c>
      <c r="AC91" s="28" t="b">
        <f t="shared" si="45"/>
        <v>1</v>
      </c>
      <c r="AD91" s="28" t="b">
        <f t="shared" si="46"/>
        <v>0</v>
      </c>
      <c r="AE91" s="28" t="b">
        <f t="shared" si="47"/>
        <v>1</v>
      </c>
      <c r="AF91" s="21" t="b">
        <f t="shared" si="48"/>
        <v>0</v>
      </c>
      <c r="AG91" s="32">
        <v>5.9137E-3</v>
      </c>
      <c r="AH91" s="21" t="b">
        <f t="shared" si="49"/>
        <v>0</v>
      </c>
      <c r="AI91" s="21" t="b">
        <v>0</v>
      </c>
      <c r="AJ91" s="21" t="str">
        <f t="shared" si="35"/>
        <v>N.P.</v>
      </c>
      <c r="AK91" s="21" t="b">
        <f t="shared" si="50"/>
        <v>1</v>
      </c>
      <c r="AL91" s="21" t="b">
        <f t="shared" si="51"/>
        <v>0</v>
      </c>
      <c r="AM91" s="21" t="b">
        <f t="shared" si="52"/>
        <v>0</v>
      </c>
      <c r="AN91" s="21" t="b">
        <f t="shared" si="36"/>
        <v>0</v>
      </c>
      <c r="AO91" s="21" t="b">
        <f t="shared" si="53"/>
        <v>0</v>
      </c>
      <c r="AP91" s="21" t="str">
        <f t="shared" si="37"/>
        <v>N.P.</v>
      </c>
      <c r="AQ91" s="21" t="str">
        <f t="shared" si="54"/>
        <v>N.P.</v>
      </c>
      <c r="AR91" s="21" t="str">
        <f t="shared" si="55"/>
        <v>N.P.</v>
      </c>
      <c r="AS91" s="21" t="str">
        <f t="shared" si="38"/>
        <v>N.P.</v>
      </c>
      <c r="AT91" s="21" t="str">
        <f t="shared" si="39"/>
        <v>N.CP.</v>
      </c>
      <c r="AU91" s="64" t="str">
        <f t="shared" si="40"/>
        <v>N.CP.</v>
      </c>
      <c r="AV91" s="39" t="s">
        <v>633</v>
      </c>
      <c r="AW91" s="37" t="s">
        <v>633</v>
      </c>
      <c r="AX91" s="39" t="str">
        <f t="shared" si="41"/>
        <v>N.P.</v>
      </c>
      <c r="AY91" s="37" t="str">
        <f t="shared" si="56"/>
        <v>N.P.</v>
      </c>
      <c r="AZ91" s="55" t="s">
        <v>633</v>
      </c>
      <c r="BA91" s="65" t="str">
        <f t="shared" si="57"/>
        <v>N.P.</v>
      </c>
      <c r="BB91" s="72" t="s">
        <v>647</v>
      </c>
      <c r="BC91" s="82">
        <v>0</v>
      </c>
      <c r="BD91" s="74" t="s">
        <v>658</v>
      </c>
      <c r="BE91" s="87" t="s">
        <v>4</v>
      </c>
    </row>
    <row r="92" spans="1:57" x14ac:dyDescent="0.2">
      <c r="A92" s="14">
        <v>5091</v>
      </c>
      <c r="B92" s="25" t="s">
        <v>576</v>
      </c>
      <c r="C92" s="33" t="s">
        <v>626</v>
      </c>
      <c r="D92" s="34" t="s">
        <v>231</v>
      </c>
      <c r="E92" s="34"/>
      <c r="F92" s="34"/>
      <c r="G92" s="34"/>
      <c r="H92" s="16">
        <v>15478.9592019017</v>
      </c>
      <c r="I92" s="15" t="s">
        <v>41</v>
      </c>
      <c r="J92" s="15" t="s">
        <v>504</v>
      </c>
      <c r="K92" s="15" t="s">
        <v>503</v>
      </c>
      <c r="L92" s="15" t="s">
        <v>503</v>
      </c>
      <c r="M92" s="15" t="s">
        <v>507</v>
      </c>
      <c r="N92" s="21" t="b">
        <v>0</v>
      </c>
      <c r="O92" s="21" t="b">
        <v>0</v>
      </c>
      <c r="P92" s="28" t="b">
        <v>0</v>
      </c>
      <c r="Q92" s="21" t="b">
        <v>0</v>
      </c>
      <c r="R92" s="44">
        <v>30.3096</v>
      </c>
      <c r="S92" s="44">
        <v>0.592414</v>
      </c>
      <c r="T92" s="44">
        <v>0</v>
      </c>
      <c r="U92" s="44">
        <v>16.752099999999999</v>
      </c>
      <c r="V92" s="44">
        <v>4.5815299999999999</v>
      </c>
      <c r="W92" s="44">
        <v>0</v>
      </c>
      <c r="X92" s="44">
        <f t="shared" si="42"/>
        <v>21.926044000000001</v>
      </c>
      <c r="Y92" s="28">
        <f t="shared" si="33"/>
        <v>1.4165063499428456E-3</v>
      </c>
      <c r="Z92" s="28" t="b">
        <f t="shared" si="34"/>
        <v>1</v>
      </c>
      <c r="AA92" s="28" t="b">
        <f t="shared" si="43"/>
        <v>1</v>
      </c>
      <c r="AB92" s="28" t="b">
        <f t="shared" si="44"/>
        <v>1</v>
      </c>
      <c r="AC92" s="28" t="b">
        <f t="shared" si="45"/>
        <v>1</v>
      </c>
      <c r="AD92" s="28" t="b">
        <f t="shared" si="46"/>
        <v>0</v>
      </c>
      <c r="AE92" s="28" t="b">
        <f t="shared" si="47"/>
        <v>0</v>
      </c>
      <c r="AF92" s="21" t="b">
        <f t="shared" si="48"/>
        <v>0</v>
      </c>
      <c r="AG92" s="32">
        <v>237.59569999999999</v>
      </c>
      <c r="AI92" s="21" t="b">
        <v>0</v>
      </c>
      <c r="AJ92" s="21" t="b">
        <f t="shared" si="35"/>
        <v>0</v>
      </c>
      <c r="AK92" s="21" t="b">
        <f t="shared" si="50"/>
        <v>1</v>
      </c>
      <c r="AL92" s="21" t="b">
        <f t="shared" si="51"/>
        <v>0</v>
      </c>
      <c r="AM92" s="21" t="b">
        <f t="shared" si="52"/>
        <v>0</v>
      </c>
      <c r="AN92" s="21" t="b">
        <f t="shared" si="36"/>
        <v>0</v>
      </c>
      <c r="AO92" s="21" t="b">
        <f t="shared" si="53"/>
        <v>0</v>
      </c>
      <c r="AP92" s="21" t="str">
        <f t="shared" si="37"/>
        <v>N.P.</v>
      </c>
      <c r="AQ92" s="21" t="str">
        <f t="shared" si="54"/>
        <v>N.P.</v>
      </c>
      <c r="AR92" s="21" t="str">
        <f t="shared" si="55"/>
        <v>N.P.</v>
      </c>
      <c r="AS92" s="21" t="str">
        <f t="shared" si="38"/>
        <v>N.P.</v>
      </c>
      <c r="AT92" s="21" t="str">
        <f t="shared" si="39"/>
        <v>N.CP.</v>
      </c>
      <c r="AU92" s="64" t="str">
        <f t="shared" si="40"/>
        <v>N.CP.</v>
      </c>
      <c r="AV92" s="39" t="s">
        <v>633</v>
      </c>
      <c r="AW92" s="37" t="s">
        <v>633</v>
      </c>
      <c r="AX92" s="39" t="str">
        <f t="shared" si="41"/>
        <v>N.P.</v>
      </c>
      <c r="AY92" s="37" t="str">
        <f t="shared" si="56"/>
        <v>N.P.</v>
      </c>
      <c r="AZ92" s="55" t="s">
        <v>633</v>
      </c>
      <c r="BA92" s="65" t="str">
        <f t="shared" si="57"/>
        <v>N.P.</v>
      </c>
      <c r="BB92" s="72" t="s">
        <v>650</v>
      </c>
      <c r="BC92" s="82">
        <v>0</v>
      </c>
      <c r="BD92" s="77" t="s">
        <v>633</v>
      </c>
      <c r="BE92" s="87"/>
    </row>
    <row r="93" spans="1:57" x14ac:dyDescent="0.2">
      <c r="A93" s="14">
        <v>5092</v>
      </c>
      <c r="B93" s="25" t="s">
        <v>417</v>
      </c>
      <c r="C93" s="33" t="s">
        <v>72</v>
      </c>
      <c r="D93" s="34"/>
      <c r="E93" s="34"/>
      <c r="F93" s="34"/>
      <c r="G93" s="34"/>
      <c r="H93" s="16">
        <v>1889.1931</v>
      </c>
      <c r="I93" s="15" t="s">
        <v>41</v>
      </c>
      <c r="J93" s="15" t="s">
        <v>504</v>
      </c>
      <c r="K93" s="15" t="s">
        <v>503</v>
      </c>
      <c r="L93" s="15" t="s">
        <v>503</v>
      </c>
      <c r="M93" s="15" t="s">
        <v>13</v>
      </c>
      <c r="N93" s="21" t="b">
        <v>0</v>
      </c>
      <c r="O93" s="21" t="b">
        <v>0</v>
      </c>
      <c r="P93" s="28" t="b">
        <v>1</v>
      </c>
      <c r="Q93" s="21" t="b">
        <f>IF(VLOOKUP(A93,MESU_MESO!A93:Q427,1,0),TRUE,FALSE)</f>
        <v>1</v>
      </c>
      <c r="R93" s="44">
        <v>230.08799999999999</v>
      </c>
      <c r="S93" s="44">
        <v>456.68</v>
      </c>
      <c r="T93" s="44">
        <v>0</v>
      </c>
      <c r="U93" s="44">
        <v>489.89699999999999</v>
      </c>
      <c r="V93" s="44">
        <v>708.99800000000005</v>
      </c>
      <c r="W93" s="44">
        <v>0</v>
      </c>
      <c r="X93" s="44">
        <f t="shared" si="42"/>
        <v>1655.575</v>
      </c>
      <c r="Y93" s="28">
        <f t="shared" si="33"/>
        <v>0.87633974525949732</v>
      </c>
      <c r="Z93" s="28" t="b">
        <f t="shared" si="34"/>
        <v>1</v>
      </c>
      <c r="AA93" s="28" t="b">
        <f t="shared" si="43"/>
        <v>1</v>
      </c>
      <c r="AB93" s="28" t="b">
        <f t="shared" si="44"/>
        <v>1</v>
      </c>
      <c r="AC93" s="28" t="b">
        <f t="shared" si="45"/>
        <v>1</v>
      </c>
      <c r="AD93" s="28" t="b">
        <f t="shared" si="46"/>
        <v>0</v>
      </c>
      <c r="AE93" s="28" t="b">
        <f t="shared" si="47"/>
        <v>1</v>
      </c>
      <c r="AF93" s="21" t="b">
        <f t="shared" si="48"/>
        <v>1</v>
      </c>
      <c r="AG93" s="32">
        <v>1.051261E-2</v>
      </c>
      <c r="AH93" s="21" t="b">
        <f t="shared" si="49"/>
        <v>0</v>
      </c>
      <c r="AI93" s="21" t="b">
        <v>0</v>
      </c>
      <c r="AJ93" s="21" t="b">
        <f t="shared" si="35"/>
        <v>0</v>
      </c>
      <c r="AK93" s="21" t="b">
        <f t="shared" si="50"/>
        <v>1</v>
      </c>
      <c r="AL93" s="21" t="b">
        <f t="shared" si="51"/>
        <v>0</v>
      </c>
      <c r="AM93" s="21" t="b">
        <f t="shared" si="52"/>
        <v>0</v>
      </c>
      <c r="AN93" s="21" t="b">
        <f t="shared" si="36"/>
        <v>1</v>
      </c>
      <c r="AO93" s="21" t="b">
        <f t="shared" si="53"/>
        <v>0</v>
      </c>
      <c r="AP93" s="21" t="b">
        <f t="shared" si="37"/>
        <v>0</v>
      </c>
      <c r="AQ93" s="21" t="b">
        <f t="shared" si="54"/>
        <v>0</v>
      </c>
      <c r="AR93" s="21" t="b">
        <f t="shared" si="55"/>
        <v>1</v>
      </c>
      <c r="AS93" s="21" t="b">
        <f t="shared" si="38"/>
        <v>0</v>
      </c>
      <c r="AT93" s="21" t="b">
        <f t="shared" si="39"/>
        <v>0</v>
      </c>
      <c r="AU93" s="64" t="b">
        <f t="shared" si="40"/>
        <v>0</v>
      </c>
      <c r="AV93" s="39" t="b">
        <v>0</v>
      </c>
      <c r="AW93" s="37" t="s">
        <v>638</v>
      </c>
      <c r="AX93" s="39" t="b">
        <f t="shared" si="41"/>
        <v>0</v>
      </c>
      <c r="AY93" s="37" t="str">
        <f t="shared" si="56"/>
        <v>FAIBLE</v>
      </c>
      <c r="AZ93" s="55" t="b">
        <v>0</v>
      </c>
      <c r="BA93" s="65" t="str">
        <f t="shared" si="57"/>
        <v>FAIBLE</v>
      </c>
      <c r="BB93" s="72" t="s">
        <v>650</v>
      </c>
      <c r="BC93" s="82">
        <v>0</v>
      </c>
      <c r="BD93" s="77" t="b">
        <v>0</v>
      </c>
      <c r="BE93" s="87"/>
    </row>
    <row r="94" spans="1:57" x14ac:dyDescent="0.2">
      <c r="A94" s="14">
        <v>5093</v>
      </c>
      <c r="B94" s="25" t="s">
        <v>422</v>
      </c>
      <c r="C94" s="33" t="s">
        <v>623</v>
      </c>
      <c r="D94" s="34"/>
      <c r="E94" s="34"/>
      <c r="F94" s="34"/>
      <c r="G94" s="34"/>
      <c r="H94" s="16">
        <v>926.99255000000005</v>
      </c>
      <c r="I94" s="15" t="s">
        <v>41</v>
      </c>
      <c r="J94" s="15" t="s">
        <v>504</v>
      </c>
      <c r="K94" s="15" t="s">
        <v>503</v>
      </c>
      <c r="L94" s="15" t="s">
        <v>504</v>
      </c>
      <c r="M94" s="15" t="s">
        <v>13</v>
      </c>
      <c r="N94" s="21" t="b">
        <v>0</v>
      </c>
      <c r="O94" s="21" t="b">
        <v>0</v>
      </c>
      <c r="P94" s="28" t="b">
        <v>1</v>
      </c>
      <c r="Q94" s="21" t="b">
        <f>IF(VLOOKUP(A94,MESU_MESO!A94:Q428,1,0),TRUE,FALSE)</f>
        <v>1</v>
      </c>
      <c r="R94" s="44">
        <v>162.45699999999999</v>
      </c>
      <c r="S94" s="44">
        <v>0.22609399999999999</v>
      </c>
      <c r="T94" s="44">
        <v>0.993205</v>
      </c>
      <c r="U94" s="44">
        <v>55.441099999999999</v>
      </c>
      <c r="V94" s="44">
        <v>381.483</v>
      </c>
      <c r="W94" s="44">
        <v>325.47899999999998</v>
      </c>
      <c r="X94" s="44">
        <f t="shared" si="42"/>
        <v>763.62239899999997</v>
      </c>
      <c r="Y94" s="28">
        <f t="shared" si="33"/>
        <v>0.82376325354502566</v>
      </c>
      <c r="Z94" s="28" t="b">
        <f t="shared" si="34"/>
        <v>1</v>
      </c>
      <c r="AA94" s="28" t="b">
        <f t="shared" si="43"/>
        <v>1</v>
      </c>
      <c r="AB94" s="28" t="b">
        <f t="shared" si="44"/>
        <v>1</v>
      </c>
      <c r="AC94" s="28" t="b">
        <f t="shared" si="45"/>
        <v>1</v>
      </c>
      <c r="AD94" s="28" t="b">
        <f t="shared" si="46"/>
        <v>0</v>
      </c>
      <c r="AE94" s="28" t="b">
        <f t="shared" si="47"/>
        <v>1</v>
      </c>
      <c r="AF94" s="21" t="b">
        <f t="shared" si="48"/>
        <v>1</v>
      </c>
      <c r="AG94" s="32">
        <v>9.2424820000000005E-2</v>
      </c>
      <c r="AH94" s="21" t="b">
        <f t="shared" si="49"/>
        <v>0</v>
      </c>
      <c r="AI94" s="21" t="b">
        <v>1</v>
      </c>
      <c r="AJ94" s="21" t="b">
        <f t="shared" si="35"/>
        <v>0</v>
      </c>
      <c r="AK94" s="21" t="b">
        <f t="shared" si="50"/>
        <v>0</v>
      </c>
      <c r="AL94" s="21" t="b">
        <f t="shared" si="51"/>
        <v>0</v>
      </c>
      <c r="AM94" s="21" t="b">
        <f t="shared" si="52"/>
        <v>0</v>
      </c>
      <c r="AN94" s="21" t="b">
        <f t="shared" si="36"/>
        <v>0</v>
      </c>
      <c r="AO94" s="21" t="b">
        <f t="shared" si="53"/>
        <v>1</v>
      </c>
      <c r="AP94" s="21" t="b">
        <f t="shared" si="37"/>
        <v>0</v>
      </c>
      <c r="AQ94" s="21" t="b">
        <f t="shared" si="54"/>
        <v>0</v>
      </c>
      <c r="AR94" s="21" t="b">
        <f t="shared" si="55"/>
        <v>0</v>
      </c>
      <c r="AS94" s="21" t="b">
        <f t="shared" si="38"/>
        <v>0</v>
      </c>
      <c r="AT94" s="21" t="b">
        <f t="shared" si="39"/>
        <v>1</v>
      </c>
      <c r="AU94" s="64" t="b">
        <f t="shared" si="40"/>
        <v>0</v>
      </c>
      <c r="AV94" s="39" t="b">
        <v>1</v>
      </c>
      <c r="AW94" s="37" t="s">
        <v>640</v>
      </c>
      <c r="AX94" s="39" t="b">
        <f t="shared" si="41"/>
        <v>1</v>
      </c>
      <c r="AY94" s="37" t="str">
        <f t="shared" si="56"/>
        <v>MOYEN</v>
      </c>
      <c r="AZ94" s="55" t="b">
        <v>1</v>
      </c>
      <c r="BA94" s="65" t="str">
        <f t="shared" si="57"/>
        <v>MOYEN</v>
      </c>
      <c r="BB94" s="72" t="s">
        <v>645</v>
      </c>
      <c r="BC94" s="82">
        <v>0</v>
      </c>
      <c r="BD94" s="77" t="b">
        <v>1</v>
      </c>
      <c r="BE94" s="87"/>
    </row>
    <row r="95" spans="1:57" ht="180" x14ac:dyDescent="0.2">
      <c r="A95" s="14">
        <v>5094</v>
      </c>
      <c r="B95" s="25" t="s">
        <v>448</v>
      </c>
      <c r="C95" s="33" t="s">
        <v>623</v>
      </c>
      <c r="D95" s="34"/>
      <c r="E95" s="34"/>
      <c r="F95" s="34"/>
      <c r="G95" s="34"/>
      <c r="H95" s="16">
        <v>2075.6277</v>
      </c>
      <c r="I95" s="15" t="s">
        <v>41</v>
      </c>
      <c r="J95" s="15" t="s">
        <v>503</v>
      </c>
      <c r="K95" s="15" t="s">
        <v>503</v>
      </c>
      <c r="L95" s="15" t="s">
        <v>504</v>
      </c>
      <c r="M95" s="15" t="s">
        <v>507</v>
      </c>
      <c r="N95" s="21" t="b">
        <v>0</v>
      </c>
      <c r="O95" s="21" t="b">
        <v>0</v>
      </c>
      <c r="P95" s="28" t="b">
        <v>1</v>
      </c>
      <c r="Q95" s="21" t="b">
        <f>IF(VLOOKUP(A95,MESU_MESO!A95:Q429,1,0),TRUE,FALSE)</f>
        <v>1</v>
      </c>
      <c r="R95" s="44">
        <v>197.80500000000001</v>
      </c>
      <c r="S95" s="44">
        <v>0.82896199999999998</v>
      </c>
      <c r="T95" s="44">
        <v>60.898099999999999</v>
      </c>
      <c r="U95" s="44">
        <v>42.664299999999997</v>
      </c>
      <c r="V95" s="44">
        <v>410.464</v>
      </c>
      <c r="W95" s="44">
        <v>1359.65</v>
      </c>
      <c r="X95" s="44">
        <f t="shared" si="42"/>
        <v>1874.5053620000001</v>
      </c>
      <c r="Y95" s="28">
        <f t="shared" si="33"/>
        <v>0.90310288400949756</v>
      </c>
      <c r="Z95" s="28" t="b">
        <f t="shared" si="34"/>
        <v>1</v>
      </c>
      <c r="AA95" s="28" t="b">
        <f t="shared" si="43"/>
        <v>1</v>
      </c>
      <c r="AB95" s="28" t="b">
        <f t="shared" si="44"/>
        <v>1</v>
      </c>
      <c r="AC95" s="28" t="b">
        <f t="shared" si="45"/>
        <v>1</v>
      </c>
      <c r="AD95" s="28" t="b">
        <f t="shared" si="46"/>
        <v>0</v>
      </c>
      <c r="AE95" s="28" t="b">
        <f t="shared" si="47"/>
        <v>1</v>
      </c>
      <c r="AF95" s="21" t="b">
        <f t="shared" si="48"/>
        <v>1</v>
      </c>
      <c r="AG95" s="32">
        <v>1.586224E-2</v>
      </c>
      <c r="AH95" s="21" t="b">
        <f t="shared" si="49"/>
        <v>0</v>
      </c>
      <c r="AI95" s="21" t="b">
        <v>0</v>
      </c>
      <c r="AJ95" s="21" t="b">
        <f t="shared" si="35"/>
        <v>0</v>
      </c>
      <c r="AK95" s="21" t="b">
        <f t="shared" si="50"/>
        <v>1</v>
      </c>
      <c r="AL95" s="21" t="b">
        <f t="shared" si="51"/>
        <v>0</v>
      </c>
      <c r="AM95" s="21" t="b">
        <f t="shared" si="52"/>
        <v>0</v>
      </c>
      <c r="AN95" s="21" t="b">
        <f t="shared" si="36"/>
        <v>1</v>
      </c>
      <c r="AO95" s="21" t="b">
        <f t="shared" si="53"/>
        <v>0</v>
      </c>
      <c r="AP95" s="21" t="b">
        <f t="shared" si="37"/>
        <v>0</v>
      </c>
      <c r="AQ95" s="21" t="b">
        <f t="shared" si="54"/>
        <v>0</v>
      </c>
      <c r="AR95" s="21" t="b">
        <f t="shared" si="55"/>
        <v>1</v>
      </c>
      <c r="AS95" s="21" t="b">
        <f t="shared" si="38"/>
        <v>0</v>
      </c>
      <c r="AT95" s="21" t="b">
        <f t="shared" si="39"/>
        <v>0</v>
      </c>
      <c r="AU95" s="64" t="b">
        <f t="shared" si="40"/>
        <v>0</v>
      </c>
      <c r="AV95" s="39" t="b">
        <v>0</v>
      </c>
      <c r="AW95" s="37" t="s">
        <v>638</v>
      </c>
      <c r="AX95" s="39" t="b">
        <f t="shared" si="41"/>
        <v>0</v>
      </c>
      <c r="AY95" s="37" t="str">
        <f t="shared" si="56"/>
        <v>FAIBLE</v>
      </c>
      <c r="AZ95" s="55" t="b">
        <v>1</v>
      </c>
      <c r="BA95" s="65" t="s">
        <v>639</v>
      </c>
      <c r="BB95" s="72" t="s">
        <v>645</v>
      </c>
      <c r="BC95" s="83" t="s">
        <v>656</v>
      </c>
      <c r="BD95" s="77" t="b">
        <v>1</v>
      </c>
      <c r="BE95" s="87" t="s">
        <v>5</v>
      </c>
    </row>
    <row r="96" spans="1:57" x14ac:dyDescent="0.2">
      <c r="A96" s="14">
        <v>5095</v>
      </c>
      <c r="B96" s="25" t="s">
        <v>463</v>
      </c>
      <c r="C96" s="33" t="s">
        <v>72</v>
      </c>
      <c r="D96" s="34"/>
      <c r="E96" s="34"/>
      <c r="F96" s="34"/>
      <c r="G96" s="34"/>
      <c r="H96" s="16">
        <v>998.90661999999895</v>
      </c>
      <c r="I96" s="15" t="s">
        <v>41</v>
      </c>
      <c r="J96" s="15" t="s">
        <v>504</v>
      </c>
      <c r="K96" s="15" t="s">
        <v>503</v>
      </c>
      <c r="L96" s="15" t="s">
        <v>504</v>
      </c>
      <c r="M96" s="15" t="s">
        <v>13</v>
      </c>
      <c r="N96" s="21" t="b">
        <v>0</v>
      </c>
      <c r="O96" s="21" t="b">
        <v>0</v>
      </c>
      <c r="P96" s="28" t="b">
        <v>1</v>
      </c>
      <c r="Q96" s="21" t="b">
        <f>IF(VLOOKUP(A96,MESU_MESO!A96:Q430,1,0),TRUE,FALSE)</f>
        <v>1</v>
      </c>
      <c r="R96" s="44">
        <v>344.56</v>
      </c>
      <c r="S96" s="44">
        <v>19.580200000000001</v>
      </c>
      <c r="T96" s="44">
        <v>113.20699999999999</v>
      </c>
      <c r="U96" s="44">
        <v>174.71199999999999</v>
      </c>
      <c r="V96" s="44">
        <v>55.396000000000001</v>
      </c>
      <c r="W96" s="44">
        <v>289.60599999999999</v>
      </c>
      <c r="X96" s="44">
        <f t="shared" si="42"/>
        <v>652.50119999999993</v>
      </c>
      <c r="Y96" s="28">
        <f t="shared" si="33"/>
        <v>0.65321541266790339</v>
      </c>
      <c r="Z96" s="28" t="b">
        <f t="shared" si="34"/>
        <v>1</v>
      </c>
      <c r="AA96" s="28" t="b">
        <f t="shared" si="43"/>
        <v>1</v>
      </c>
      <c r="AB96" s="28" t="b">
        <f t="shared" si="44"/>
        <v>1</v>
      </c>
      <c r="AC96" s="28" t="b">
        <f t="shared" si="45"/>
        <v>1</v>
      </c>
      <c r="AD96" s="28" t="b">
        <f t="shared" si="46"/>
        <v>0</v>
      </c>
      <c r="AE96" s="28" t="b">
        <f t="shared" si="47"/>
        <v>1</v>
      </c>
      <c r="AF96" s="21" t="b">
        <f t="shared" si="48"/>
        <v>1</v>
      </c>
      <c r="AG96" s="32">
        <v>3.4384159999999997E-2</v>
      </c>
      <c r="AH96" s="21" t="b">
        <f t="shared" si="49"/>
        <v>0</v>
      </c>
      <c r="AI96" s="21" t="b">
        <v>0</v>
      </c>
      <c r="AJ96" s="21" t="b">
        <f t="shared" si="35"/>
        <v>0</v>
      </c>
      <c r="AK96" s="21" t="b">
        <f t="shared" si="50"/>
        <v>1</v>
      </c>
      <c r="AL96" s="21" t="b">
        <f t="shared" si="51"/>
        <v>0</v>
      </c>
      <c r="AM96" s="21" t="b">
        <f t="shared" si="52"/>
        <v>0</v>
      </c>
      <c r="AN96" s="21" t="b">
        <f t="shared" si="36"/>
        <v>1</v>
      </c>
      <c r="AO96" s="21" t="b">
        <f t="shared" si="53"/>
        <v>0</v>
      </c>
      <c r="AP96" s="21" t="b">
        <f t="shared" si="37"/>
        <v>0</v>
      </c>
      <c r="AQ96" s="21" t="b">
        <f t="shared" si="54"/>
        <v>0</v>
      </c>
      <c r="AR96" s="21" t="b">
        <f t="shared" si="55"/>
        <v>1</v>
      </c>
      <c r="AS96" s="21" t="b">
        <f t="shared" si="38"/>
        <v>0</v>
      </c>
      <c r="AT96" s="21" t="b">
        <f t="shared" si="39"/>
        <v>0</v>
      </c>
      <c r="AU96" s="64" t="b">
        <f t="shared" si="40"/>
        <v>0</v>
      </c>
      <c r="AV96" s="39" t="b">
        <v>0</v>
      </c>
      <c r="AW96" s="37" t="s">
        <v>638</v>
      </c>
      <c r="AX96" s="39" t="b">
        <f t="shared" si="41"/>
        <v>0</v>
      </c>
      <c r="AY96" s="37" t="str">
        <f t="shared" si="56"/>
        <v>FAIBLE</v>
      </c>
      <c r="AZ96" s="55" t="b">
        <v>0</v>
      </c>
      <c r="BA96" s="65" t="str">
        <f t="shared" si="57"/>
        <v>FAIBLE</v>
      </c>
      <c r="BB96" s="72" t="s">
        <v>650</v>
      </c>
      <c r="BC96" s="84"/>
      <c r="BD96" s="77" t="b">
        <v>0</v>
      </c>
      <c r="BE96" s="87"/>
    </row>
    <row r="97" spans="1:57" ht="33.75" x14ac:dyDescent="0.2">
      <c r="A97" s="14">
        <v>5096</v>
      </c>
      <c r="B97" s="25" t="s">
        <v>577</v>
      </c>
      <c r="C97" s="33" t="s">
        <v>72</v>
      </c>
      <c r="D97" s="34"/>
      <c r="E97" s="34"/>
      <c r="F97" s="34"/>
      <c r="G97" s="34"/>
      <c r="H97" s="16">
        <v>712.87238000000002</v>
      </c>
      <c r="I97" s="15" t="s">
        <v>41</v>
      </c>
      <c r="J97" s="15" t="s">
        <v>503</v>
      </c>
      <c r="K97" s="15" t="s">
        <v>503</v>
      </c>
      <c r="L97" s="15" t="s">
        <v>504</v>
      </c>
      <c r="M97" s="15" t="s">
        <v>507</v>
      </c>
      <c r="N97" s="21" t="s">
        <v>633</v>
      </c>
      <c r="O97" s="21" t="s">
        <v>633</v>
      </c>
      <c r="P97" s="28" t="b">
        <v>1</v>
      </c>
      <c r="Q97" s="21" t="b">
        <f>IF(VLOOKUP(A97,MESU_MESO!A97:Q431,1,0),TRUE,FALSE)</f>
        <v>1</v>
      </c>
      <c r="R97" s="44">
        <v>73.275800000000004</v>
      </c>
      <c r="S97" s="44">
        <v>0</v>
      </c>
      <c r="T97" s="44">
        <v>88.416600000000003</v>
      </c>
      <c r="U97" s="44">
        <v>456.45699999999999</v>
      </c>
      <c r="V97" s="44">
        <v>0</v>
      </c>
      <c r="W97" s="44">
        <v>92.531499999999994</v>
      </c>
      <c r="X97" s="44">
        <f t="shared" si="42"/>
        <v>637.40509999999995</v>
      </c>
      <c r="Y97" s="28">
        <f t="shared" si="33"/>
        <v>0.89413633896154021</v>
      </c>
      <c r="Z97" s="28" t="b">
        <f t="shared" si="34"/>
        <v>1</v>
      </c>
      <c r="AA97" s="28" t="b">
        <f t="shared" si="43"/>
        <v>1</v>
      </c>
      <c r="AB97" s="28" t="b">
        <f t="shared" si="44"/>
        <v>1</v>
      </c>
      <c r="AC97" s="28" t="b">
        <f t="shared" si="45"/>
        <v>1</v>
      </c>
      <c r="AD97" s="28" t="b">
        <f t="shared" si="46"/>
        <v>0</v>
      </c>
      <c r="AE97" s="28" t="b">
        <f t="shared" si="47"/>
        <v>1</v>
      </c>
      <c r="AF97" s="21" t="b">
        <f t="shared" si="48"/>
        <v>1</v>
      </c>
      <c r="AG97" s="32">
        <v>1.329663E-2</v>
      </c>
      <c r="AH97" s="21" t="b">
        <f t="shared" si="49"/>
        <v>0</v>
      </c>
      <c r="AI97" s="21" t="b">
        <v>1</v>
      </c>
      <c r="AJ97" s="21" t="str">
        <f t="shared" si="35"/>
        <v>N.P.</v>
      </c>
      <c r="AK97" s="21" t="b">
        <f t="shared" si="50"/>
        <v>0</v>
      </c>
      <c r="AL97" s="21" t="b">
        <f t="shared" si="51"/>
        <v>0</v>
      </c>
      <c r="AM97" s="21" t="b">
        <f t="shared" si="52"/>
        <v>0</v>
      </c>
      <c r="AN97" s="21" t="b">
        <f t="shared" si="36"/>
        <v>0</v>
      </c>
      <c r="AO97" s="21" t="b">
        <f t="shared" si="53"/>
        <v>1</v>
      </c>
      <c r="AP97" s="21" t="b">
        <f t="shared" si="37"/>
        <v>0</v>
      </c>
      <c r="AQ97" s="21" t="b">
        <f t="shared" si="54"/>
        <v>0</v>
      </c>
      <c r="AR97" s="21" t="b">
        <f t="shared" si="55"/>
        <v>0</v>
      </c>
      <c r="AS97" s="21" t="b">
        <f t="shared" si="38"/>
        <v>0</v>
      </c>
      <c r="AT97" s="21" t="b">
        <f t="shared" si="39"/>
        <v>1</v>
      </c>
      <c r="AU97" s="64" t="b">
        <f t="shared" si="40"/>
        <v>0</v>
      </c>
      <c r="AV97" s="39" t="b">
        <v>1</v>
      </c>
      <c r="AW97" s="37" t="s">
        <v>638</v>
      </c>
      <c r="AX97" s="39" t="b">
        <f t="shared" si="41"/>
        <v>1</v>
      </c>
      <c r="AY97" s="37" t="str">
        <f t="shared" si="56"/>
        <v>MOYEN</v>
      </c>
      <c r="AZ97" s="55" t="b">
        <v>0</v>
      </c>
      <c r="BA97" s="65" t="str">
        <f t="shared" si="57"/>
        <v>MOYEN</v>
      </c>
      <c r="BB97" s="72" t="s">
        <v>645</v>
      </c>
      <c r="BC97" s="83" t="s">
        <v>652</v>
      </c>
      <c r="BD97" s="77" t="b">
        <v>0</v>
      </c>
      <c r="BE97" s="87"/>
    </row>
    <row r="98" spans="1:57" x14ac:dyDescent="0.2">
      <c r="A98" s="14">
        <v>5097</v>
      </c>
      <c r="B98" s="25" t="s">
        <v>464</v>
      </c>
      <c r="C98" s="33" t="s">
        <v>75</v>
      </c>
      <c r="D98" s="34"/>
      <c r="E98" s="34"/>
      <c r="F98" s="34"/>
      <c r="G98" s="34"/>
      <c r="H98" s="16">
        <v>536.06128000000001</v>
      </c>
      <c r="I98" s="15" t="s">
        <v>41</v>
      </c>
      <c r="J98" s="15" t="s">
        <v>504</v>
      </c>
      <c r="K98" s="15" t="s">
        <v>503</v>
      </c>
      <c r="L98" s="15" t="s">
        <v>503</v>
      </c>
      <c r="M98" s="15" t="s">
        <v>13</v>
      </c>
      <c r="N98" s="21" t="b">
        <v>1</v>
      </c>
      <c r="O98" s="21" t="b">
        <v>1</v>
      </c>
      <c r="P98" s="28" t="b">
        <v>1</v>
      </c>
      <c r="Q98" s="21" t="b">
        <f>IF(VLOOKUP(A98,MESU_MESO!A98:Q432,1,0),TRUE,FALSE)</f>
        <v>1</v>
      </c>
      <c r="R98" s="44">
        <v>120.482</v>
      </c>
      <c r="S98" s="44">
        <v>0</v>
      </c>
      <c r="T98" s="44">
        <v>24.975999999999999</v>
      </c>
      <c r="U98" s="44">
        <v>186.68100000000001</v>
      </c>
      <c r="V98" s="44">
        <v>0</v>
      </c>
      <c r="W98" s="44">
        <v>202.83</v>
      </c>
      <c r="X98" s="44">
        <f t="shared" si="42"/>
        <v>414.48700000000002</v>
      </c>
      <c r="Y98" s="28">
        <f t="shared" ref="Y98:Y106" si="58">X98/H98</f>
        <v>0.77320824216216477</v>
      </c>
      <c r="Z98" s="28" t="b">
        <f t="shared" si="34"/>
        <v>1</v>
      </c>
      <c r="AA98" s="28" t="b">
        <f t="shared" si="43"/>
        <v>1</v>
      </c>
      <c r="AB98" s="28" t="b">
        <f t="shared" si="44"/>
        <v>1</v>
      </c>
      <c r="AC98" s="28" t="b">
        <f t="shared" si="45"/>
        <v>1</v>
      </c>
      <c r="AD98" s="28" t="b">
        <f t="shared" si="46"/>
        <v>0</v>
      </c>
      <c r="AE98" s="28" t="b">
        <f t="shared" si="47"/>
        <v>1</v>
      </c>
      <c r="AF98" s="21" t="b">
        <f t="shared" si="48"/>
        <v>1</v>
      </c>
      <c r="AG98" s="32">
        <v>1.674929E-2</v>
      </c>
      <c r="AH98" s="21" t="b">
        <f t="shared" si="49"/>
        <v>0</v>
      </c>
      <c r="AI98" s="21" t="b">
        <v>0</v>
      </c>
      <c r="AJ98" s="21" t="b">
        <f t="shared" ref="AJ98:AJ106" si="59">N98</f>
        <v>1</v>
      </c>
      <c r="AK98" s="21" t="b">
        <f t="shared" si="50"/>
        <v>1</v>
      </c>
      <c r="AL98" s="21" t="b">
        <f t="shared" si="51"/>
        <v>0</v>
      </c>
      <c r="AM98" s="21" t="b">
        <f t="shared" si="52"/>
        <v>0</v>
      </c>
      <c r="AN98" s="21" t="b">
        <f t="shared" ref="AN98:AN106" si="60">AND(AF98,AE98,AK98)</f>
        <v>1</v>
      </c>
      <c r="AO98" s="21" t="b">
        <f t="shared" si="53"/>
        <v>0</v>
      </c>
      <c r="AP98" s="21" t="b">
        <f t="shared" ref="AP98:AP106" si="61">IF(AX98="N.P.","N.P.",AL98)</f>
        <v>0</v>
      </c>
      <c r="AQ98" s="21" t="b">
        <f t="shared" si="54"/>
        <v>0</v>
      </c>
      <c r="AR98" s="21" t="b">
        <f t="shared" si="55"/>
        <v>1</v>
      </c>
      <c r="AS98" s="21" t="b">
        <f t="shared" ref="AS98:AS106" si="62">IF(AX98="N.P.","N.P.",AND(AX98,Z98,AA98,AH98,AI98))</f>
        <v>0</v>
      </c>
      <c r="AT98" s="21" t="b">
        <f t="shared" ref="AT98:AT106" si="63">IF(AX98="N.P.","N.CP.",OR(AND(AX98,AC98,AH98),AND(AX98,AC98,AI98)))</f>
        <v>0</v>
      </c>
      <c r="AU98" s="64" t="b">
        <f t="shared" ref="AU98:AU106" si="64">IF(AX98="N.P.","N.CP.",OR(AND(AD98,AH98),AND(AD98,AI98)))</f>
        <v>0</v>
      </c>
      <c r="AV98" s="39" t="b">
        <v>0</v>
      </c>
      <c r="AW98" s="37" t="s">
        <v>638</v>
      </c>
      <c r="AX98" s="39" t="b">
        <f t="shared" ref="AX98:AX106" si="65">IF(AF98=TRUE,NOT(OR(AL98,AM98,AN98)),"N.P.")</f>
        <v>0</v>
      </c>
      <c r="AY98" s="37" t="str">
        <f t="shared" si="56"/>
        <v>FAIBLE</v>
      </c>
      <c r="AZ98" s="55" t="b">
        <v>0</v>
      </c>
      <c r="BA98" s="65" t="str">
        <f t="shared" si="57"/>
        <v>FAIBLE</v>
      </c>
      <c r="BB98" s="72" t="s">
        <v>650</v>
      </c>
      <c r="BC98" s="82">
        <v>0</v>
      </c>
      <c r="BD98" s="77" t="b">
        <v>0</v>
      </c>
      <c r="BE98" s="87"/>
    </row>
    <row r="99" spans="1:57" x14ac:dyDescent="0.2">
      <c r="A99" s="14">
        <v>5098</v>
      </c>
      <c r="B99" s="25" t="s">
        <v>578</v>
      </c>
      <c r="C99" s="33" t="s">
        <v>184</v>
      </c>
      <c r="D99" s="34"/>
      <c r="E99" s="34"/>
      <c r="F99" s="34"/>
      <c r="G99" s="34"/>
      <c r="H99" s="16">
        <v>54.152839999999898</v>
      </c>
      <c r="I99" s="15" t="s">
        <v>41</v>
      </c>
      <c r="J99" s="15" t="s">
        <v>504</v>
      </c>
      <c r="K99" s="15" t="s">
        <v>503</v>
      </c>
      <c r="L99" s="15" t="s">
        <v>503</v>
      </c>
      <c r="M99" s="15" t="s">
        <v>13</v>
      </c>
      <c r="N99" s="21" t="s">
        <v>633</v>
      </c>
      <c r="O99" s="21" t="s">
        <v>633</v>
      </c>
      <c r="P99" s="28" t="b">
        <v>1</v>
      </c>
      <c r="Q99" s="21" t="b">
        <v>0</v>
      </c>
      <c r="R99" s="44">
        <v>53.509300000000003</v>
      </c>
      <c r="S99" s="44">
        <v>0</v>
      </c>
      <c r="T99" s="44">
        <v>5.8970599999999995E-4</v>
      </c>
      <c r="U99" s="44">
        <v>0.53573499999999996</v>
      </c>
      <c r="V99" s="44">
        <v>0</v>
      </c>
      <c r="W99" s="44">
        <v>0</v>
      </c>
      <c r="X99" s="44">
        <f t="shared" si="42"/>
        <v>0.53632470599999993</v>
      </c>
      <c r="Y99" s="28">
        <f t="shared" si="58"/>
        <v>9.9039072742999439E-3</v>
      </c>
      <c r="Z99" s="28" t="b">
        <f t="shared" si="34"/>
        <v>1</v>
      </c>
      <c r="AA99" s="28" t="b">
        <f t="shared" si="43"/>
        <v>0</v>
      </c>
      <c r="AB99" s="28" t="b">
        <f t="shared" si="44"/>
        <v>1</v>
      </c>
      <c r="AC99" s="28" t="b">
        <f t="shared" si="45"/>
        <v>0</v>
      </c>
      <c r="AD99" s="28" t="b">
        <f t="shared" si="46"/>
        <v>1</v>
      </c>
      <c r="AE99" s="28" t="b">
        <f t="shared" si="47"/>
        <v>0</v>
      </c>
      <c r="AF99" s="21" t="b">
        <f t="shared" si="48"/>
        <v>0</v>
      </c>
      <c r="AG99" s="32">
        <v>2.8071949999999998E-2</v>
      </c>
      <c r="AH99" s="21" t="b">
        <f t="shared" si="49"/>
        <v>0</v>
      </c>
      <c r="AI99" s="21" t="b">
        <v>0</v>
      </c>
      <c r="AJ99" s="21" t="str">
        <f t="shared" si="59"/>
        <v>N.P.</v>
      </c>
      <c r="AK99" s="21" t="b">
        <f t="shared" si="50"/>
        <v>1</v>
      </c>
      <c r="AL99" s="21" t="b">
        <f t="shared" si="51"/>
        <v>0</v>
      </c>
      <c r="AM99" s="21" t="b">
        <f t="shared" si="52"/>
        <v>0</v>
      </c>
      <c r="AN99" s="21" t="b">
        <f t="shared" si="60"/>
        <v>0</v>
      </c>
      <c r="AO99" s="21" t="b">
        <f t="shared" si="53"/>
        <v>0</v>
      </c>
      <c r="AP99" s="21" t="str">
        <f t="shared" si="61"/>
        <v>N.P.</v>
      </c>
      <c r="AQ99" s="21" t="str">
        <f t="shared" si="54"/>
        <v>N.P.</v>
      </c>
      <c r="AR99" s="21" t="str">
        <f t="shared" si="55"/>
        <v>N.P.</v>
      </c>
      <c r="AS99" s="21" t="str">
        <f t="shared" si="62"/>
        <v>N.P.</v>
      </c>
      <c r="AT99" s="21" t="str">
        <f t="shared" si="63"/>
        <v>N.CP.</v>
      </c>
      <c r="AU99" s="64" t="str">
        <f t="shared" si="64"/>
        <v>N.CP.</v>
      </c>
      <c r="AV99" s="39" t="s">
        <v>633</v>
      </c>
      <c r="AW99" s="37" t="s">
        <v>633</v>
      </c>
      <c r="AX99" s="39" t="str">
        <f t="shared" si="65"/>
        <v>N.P.</v>
      </c>
      <c r="AY99" s="37" t="str">
        <f t="shared" si="56"/>
        <v>N.P.</v>
      </c>
      <c r="AZ99" s="55" t="s">
        <v>633</v>
      </c>
      <c r="BA99" s="65" t="str">
        <f t="shared" si="57"/>
        <v>N.P.</v>
      </c>
      <c r="BB99" s="72" t="s">
        <v>650</v>
      </c>
      <c r="BC99" s="82">
        <v>0</v>
      </c>
      <c r="BD99" s="77" t="s">
        <v>633</v>
      </c>
      <c r="BE99" s="87"/>
    </row>
    <row r="100" spans="1:57" x14ac:dyDescent="0.2">
      <c r="A100" s="14">
        <v>5099</v>
      </c>
      <c r="B100" s="25" t="s">
        <v>579</v>
      </c>
      <c r="C100" s="33" t="s">
        <v>72</v>
      </c>
      <c r="D100" s="34"/>
      <c r="E100" s="34"/>
      <c r="F100" s="34"/>
      <c r="G100" s="34"/>
      <c r="H100" s="16">
        <v>122.200819999999</v>
      </c>
      <c r="I100" s="15" t="s">
        <v>161</v>
      </c>
      <c r="J100" s="15" t="s">
        <v>503</v>
      </c>
      <c r="K100" s="15" t="s">
        <v>503</v>
      </c>
      <c r="L100" s="15" t="s">
        <v>503</v>
      </c>
      <c r="M100" s="15" t="s">
        <v>507</v>
      </c>
      <c r="N100" s="21" t="b">
        <v>0</v>
      </c>
      <c r="O100" s="21" t="b">
        <v>0</v>
      </c>
      <c r="P100" s="28" t="b">
        <v>1</v>
      </c>
      <c r="Q100" s="21" t="b">
        <v>0</v>
      </c>
      <c r="R100" s="44">
        <v>43.953600000000002</v>
      </c>
      <c r="S100" s="44">
        <v>67.594999999999999</v>
      </c>
      <c r="T100" s="44">
        <v>0</v>
      </c>
      <c r="U100" s="44">
        <v>0.21277699999999999</v>
      </c>
      <c r="V100" s="44">
        <v>9.9888200000000005</v>
      </c>
      <c r="W100" s="44">
        <v>0</v>
      </c>
      <c r="X100" s="44">
        <f t="shared" si="42"/>
        <v>77.796597000000006</v>
      </c>
      <c r="Y100" s="28">
        <f t="shared" si="58"/>
        <v>0.63662909135962131</v>
      </c>
      <c r="Z100" s="28" t="b">
        <f t="shared" si="34"/>
        <v>1</v>
      </c>
      <c r="AA100" s="28" t="b">
        <f t="shared" si="43"/>
        <v>1</v>
      </c>
      <c r="AB100" s="28" t="b">
        <f t="shared" si="44"/>
        <v>1</v>
      </c>
      <c r="AC100" s="28" t="b">
        <f t="shared" si="45"/>
        <v>1</v>
      </c>
      <c r="AD100" s="28" t="b">
        <f t="shared" si="46"/>
        <v>0</v>
      </c>
      <c r="AE100" s="28" t="b">
        <f t="shared" si="47"/>
        <v>1</v>
      </c>
      <c r="AF100" s="21" t="b">
        <f t="shared" si="48"/>
        <v>0</v>
      </c>
      <c r="AG100" s="32">
        <v>6.362899E-3</v>
      </c>
      <c r="AH100" s="21" t="b">
        <f t="shared" si="49"/>
        <v>0</v>
      </c>
      <c r="AI100" s="21" t="b">
        <v>0</v>
      </c>
      <c r="AJ100" s="21" t="b">
        <f t="shared" si="59"/>
        <v>0</v>
      </c>
      <c r="AK100" s="21" t="b">
        <f t="shared" si="50"/>
        <v>1</v>
      </c>
      <c r="AL100" s="21" t="b">
        <f t="shared" si="51"/>
        <v>0</v>
      </c>
      <c r="AM100" s="21" t="b">
        <f t="shared" si="52"/>
        <v>0</v>
      </c>
      <c r="AN100" s="21" t="b">
        <f t="shared" si="60"/>
        <v>0</v>
      </c>
      <c r="AO100" s="21" t="b">
        <f t="shared" si="53"/>
        <v>0</v>
      </c>
      <c r="AP100" s="21" t="str">
        <f t="shared" si="61"/>
        <v>N.P.</v>
      </c>
      <c r="AQ100" s="21" t="str">
        <f t="shared" si="54"/>
        <v>N.P.</v>
      </c>
      <c r="AR100" s="21" t="str">
        <f t="shared" si="55"/>
        <v>N.P.</v>
      </c>
      <c r="AS100" s="21" t="str">
        <f t="shared" si="62"/>
        <v>N.P.</v>
      </c>
      <c r="AT100" s="21" t="str">
        <f t="shared" si="63"/>
        <v>N.CP.</v>
      </c>
      <c r="AU100" s="64" t="str">
        <f t="shared" si="64"/>
        <v>N.CP.</v>
      </c>
      <c r="AV100" s="39" t="s">
        <v>633</v>
      </c>
      <c r="AW100" s="37" t="s">
        <v>633</v>
      </c>
      <c r="AX100" s="39" t="str">
        <f t="shared" si="65"/>
        <v>N.P.</v>
      </c>
      <c r="AY100" s="37" t="str">
        <f t="shared" si="56"/>
        <v>N.P.</v>
      </c>
      <c r="AZ100" s="55" t="s">
        <v>633</v>
      </c>
      <c r="BA100" s="65" t="str">
        <f t="shared" si="57"/>
        <v>N.P.</v>
      </c>
      <c r="BB100" s="72" t="s">
        <v>650</v>
      </c>
      <c r="BC100" s="82">
        <v>0</v>
      </c>
      <c r="BD100" s="77" t="s">
        <v>633</v>
      </c>
      <c r="BE100" s="87"/>
    </row>
    <row r="101" spans="1:57" x14ac:dyDescent="0.2">
      <c r="A101" s="14">
        <v>5100</v>
      </c>
      <c r="B101" s="25" t="s">
        <v>580</v>
      </c>
      <c r="C101" s="33" t="s">
        <v>626</v>
      </c>
      <c r="D101" s="34" t="s">
        <v>625</v>
      </c>
      <c r="E101" s="34"/>
      <c r="F101" s="34"/>
      <c r="G101" s="34"/>
      <c r="H101" s="16">
        <v>1791.00932872215</v>
      </c>
      <c r="I101" s="15" t="s">
        <v>507</v>
      </c>
      <c r="J101" s="15" t="s">
        <v>507</v>
      </c>
      <c r="K101" s="15" t="s">
        <v>507</v>
      </c>
      <c r="L101" s="15" t="s">
        <v>507</v>
      </c>
      <c r="M101" s="15" t="s">
        <v>507</v>
      </c>
      <c r="N101" s="21" t="b">
        <v>0</v>
      </c>
      <c r="O101" s="21" t="b">
        <v>0</v>
      </c>
      <c r="P101" s="28" t="b">
        <v>0</v>
      </c>
      <c r="Q101" s="21" t="b">
        <v>0</v>
      </c>
      <c r="X101" s="44">
        <f t="shared" si="42"/>
        <v>0</v>
      </c>
      <c r="Y101" s="28">
        <f t="shared" si="58"/>
        <v>0</v>
      </c>
      <c r="Z101" s="28" t="b">
        <f t="shared" si="34"/>
        <v>0</v>
      </c>
      <c r="AA101" s="28" t="b">
        <f t="shared" si="43"/>
        <v>0</v>
      </c>
      <c r="AB101" s="28" t="b">
        <f t="shared" si="44"/>
        <v>0</v>
      </c>
      <c r="AC101" s="28" t="b">
        <f t="shared" si="45"/>
        <v>0</v>
      </c>
      <c r="AD101" s="28" t="b">
        <f t="shared" si="46"/>
        <v>0</v>
      </c>
      <c r="AE101" s="28" t="b">
        <f t="shared" si="47"/>
        <v>0</v>
      </c>
      <c r="AF101" s="21" t="b">
        <f t="shared" si="48"/>
        <v>0</v>
      </c>
      <c r="AG101" s="32">
        <v>603.10820000000001</v>
      </c>
      <c r="AI101" s="21" t="b">
        <v>1</v>
      </c>
      <c r="AJ101" s="21" t="b">
        <f t="shared" si="59"/>
        <v>0</v>
      </c>
      <c r="AK101" s="21" t="b">
        <f t="shared" si="50"/>
        <v>0</v>
      </c>
      <c r="AL101" s="21" t="b">
        <f t="shared" si="51"/>
        <v>0</v>
      </c>
      <c r="AM101" s="21" t="b">
        <f t="shared" si="52"/>
        <v>0</v>
      </c>
      <c r="AN101" s="21" t="b">
        <f t="shared" si="60"/>
        <v>0</v>
      </c>
      <c r="AO101" s="21" t="b">
        <f t="shared" si="53"/>
        <v>0</v>
      </c>
      <c r="AP101" s="21" t="str">
        <f t="shared" si="61"/>
        <v>N.P.</v>
      </c>
      <c r="AQ101" s="21" t="str">
        <f t="shared" si="54"/>
        <v>N.P.</v>
      </c>
      <c r="AR101" s="21" t="str">
        <f t="shared" si="55"/>
        <v>N.P.</v>
      </c>
      <c r="AS101" s="21" t="str">
        <f t="shared" si="62"/>
        <v>N.P.</v>
      </c>
      <c r="AT101" s="21" t="str">
        <f t="shared" si="63"/>
        <v>N.CP.</v>
      </c>
      <c r="AU101" s="64" t="str">
        <f t="shared" si="64"/>
        <v>N.CP.</v>
      </c>
      <c r="AV101" s="39" t="s">
        <v>633</v>
      </c>
      <c r="AW101" s="37" t="s">
        <v>633</v>
      </c>
      <c r="AX101" s="39" t="str">
        <f t="shared" si="65"/>
        <v>N.P.</v>
      </c>
      <c r="AY101" s="37" t="str">
        <f t="shared" si="56"/>
        <v>N.P.</v>
      </c>
      <c r="AZ101" s="55" t="s">
        <v>633</v>
      </c>
      <c r="BA101" s="65" t="str">
        <f t="shared" si="57"/>
        <v>N.P.</v>
      </c>
      <c r="BB101" s="72" t="s">
        <v>650</v>
      </c>
      <c r="BC101" s="82">
        <v>0</v>
      </c>
      <c r="BD101" s="77" t="s">
        <v>633</v>
      </c>
      <c r="BE101" s="87"/>
    </row>
    <row r="102" spans="1:57" x14ac:dyDescent="0.2">
      <c r="A102" s="14">
        <v>5101</v>
      </c>
      <c r="B102" s="25" t="s">
        <v>581</v>
      </c>
      <c r="C102" s="33" t="s">
        <v>626</v>
      </c>
      <c r="D102" s="34" t="s">
        <v>625</v>
      </c>
      <c r="E102" s="34"/>
      <c r="F102" s="34"/>
      <c r="G102" s="34"/>
      <c r="H102" s="16">
        <v>2759.59466532436</v>
      </c>
      <c r="I102" s="15" t="s">
        <v>507</v>
      </c>
      <c r="J102" s="15" t="s">
        <v>507</v>
      </c>
      <c r="K102" s="15" t="s">
        <v>507</v>
      </c>
      <c r="L102" s="15" t="s">
        <v>507</v>
      </c>
      <c r="M102" s="15" t="s">
        <v>507</v>
      </c>
      <c r="N102" s="21" t="b">
        <v>1</v>
      </c>
      <c r="O102" s="21" t="b">
        <v>1</v>
      </c>
      <c r="P102" s="28" t="b">
        <v>0</v>
      </c>
      <c r="Q102" s="21" t="b">
        <v>0</v>
      </c>
      <c r="X102" s="44">
        <f t="shared" si="42"/>
        <v>0</v>
      </c>
      <c r="Y102" s="28">
        <f t="shared" si="58"/>
        <v>0</v>
      </c>
      <c r="Z102" s="28" t="b">
        <f t="shared" si="34"/>
        <v>0</v>
      </c>
      <c r="AA102" s="28" t="b">
        <f t="shared" si="43"/>
        <v>0</v>
      </c>
      <c r="AB102" s="28" t="b">
        <f t="shared" si="44"/>
        <v>0</v>
      </c>
      <c r="AC102" s="28" t="b">
        <f t="shared" si="45"/>
        <v>0</v>
      </c>
      <c r="AD102" s="28" t="b">
        <f t="shared" si="46"/>
        <v>0</v>
      </c>
      <c r="AE102" s="28" t="b">
        <f t="shared" si="47"/>
        <v>0</v>
      </c>
      <c r="AF102" s="21" t="b">
        <f t="shared" si="48"/>
        <v>0</v>
      </c>
      <c r="AG102" s="32">
        <v>2221.3809999999999</v>
      </c>
      <c r="AI102" s="21" t="b">
        <v>0</v>
      </c>
      <c r="AJ102" s="21" t="b">
        <f t="shared" si="59"/>
        <v>1</v>
      </c>
      <c r="AK102" s="21" t="b">
        <f t="shared" si="50"/>
        <v>1</v>
      </c>
      <c r="AL102" s="21" t="b">
        <f t="shared" si="51"/>
        <v>0</v>
      </c>
      <c r="AM102" s="21" t="b">
        <f t="shared" si="52"/>
        <v>0</v>
      </c>
      <c r="AN102" s="21" t="b">
        <f t="shared" si="60"/>
        <v>0</v>
      </c>
      <c r="AO102" s="21" t="b">
        <f t="shared" si="53"/>
        <v>0</v>
      </c>
      <c r="AP102" s="21" t="str">
        <f t="shared" si="61"/>
        <v>N.P.</v>
      </c>
      <c r="AQ102" s="21" t="str">
        <f t="shared" si="54"/>
        <v>N.P.</v>
      </c>
      <c r="AR102" s="21" t="str">
        <f t="shared" si="55"/>
        <v>N.P.</v>
      </c>
      <c r="AS102" s="21" t="str">
        <f t="shared" si="62"/>
        <v>N.P.</v>
      </c>
      <c r="AT102" s="21" t="str">
        <f t="shared" si="63"/>
        <v>N.CP.</v>
      </c>
      <c r="AU102" s="64" t="str">
        <f t="shared" si="64"/>
        <v>N.CP.</v>
      </c>
      <c r="AV102" s="39" t="s">
        <v>633</v>
      </c>
      <c r="AW102" s="37" t="s">
        <v>633</v>
      </c>
      <c r="AX102" s="39" t="str">
        <f t="shared" si="65"/>
        <v>N.P.</v>
      </c>
      <c r="AY102" s="37" t="str">
        <f t="shared" si="56"/>
        <v>N.P.</v>
      </c>
      <c r="AZ102" s="55" t="s">
        <v>633</v>
      </c>
      <c r="BA102" s="65" t="str">
        <f t="shared" si="57"/>
        <v>N.P.</v>
      </c>
      <c r="BB102" s="72" t="s">
        <v>650</v>
      </c>
      <c r="BC102" s="82">
        <v>0</v>
      </c>
      <c r="BD102" s="77" t="s">
        <v>633</v>
      </c>
      <c r="BE102" s="87"/>
    </row>
    <row r="103" spans="1:57" x14ac:dyDescent="0.2">
      <c r="A103" s="14">
        <v>5102</v>
      </c>
      <c r="B103" s="25" t="s">
        <v>582</v>
      </c>
      <c r="C103" s="33" t="s">
        <v>626</v>
      </c>
      <c r="D103" s="34" t="s">
        <v>625</v>
      </c>
      <c r="E103" s="34"/>
      <c r="F103" s="34"/>
      <c r="G103" s="34"/>
      <c r="H103" s="16">
        <v>2626.4508883928902</v>
      </c>
      <c r="I103" s="15" t="s">
        <v>507</v>
      </c>
      <c r="J103" s="15" t="s">
        <v>507</v>
      </c>
      <c r="K103" s="15" t="s">
        <v>507</v>
      </c>
      <c r="L103" s="15" t="s">
        <v>507</v>
      </c>
      <c r="M103" s="15" t="s">
        <v>507</v>
      </c>
      <c r="N103" s="21" t="b">
        <v>0</v>
      </c>
      <c r="O103" s="21" t="b">
        <v>0</v>
      </c>
      <c r="P103" s="28" t="b">
        <v>0</v>
      </c>
      <c r="Q103" s="21" t="b">
        <v>0</v>
      </c>
      <c r="X103" s="44">
        <f t="shared" si="42"/>
        <v>0</v>
      </c>
      <c r="Y103" s="28">
        <f t="shared" si="58"/>
        <v>0</v>
      </c>
      <c r="Z103" s="28" t="b">
        <f t="shared" si="34"/>
        <v>0</v>
      </c>
      <c r="AA103" s="28" t="b">
        <f t="shared" si="43"/>
        <v>0</v>
      </c>
      <c r="AB103" s="28" t="b">
        <f t="shared" si="44"/>
        <v>0</v>
      </c>
      <c r="AC103" s="28" t="b">
        <f t="shared" si="45"/>
        <v>0</v>
      </c>
      <c r="AD103" s="28" t="b">
        <f t="shared" si="46"/>
        <v>0</v>
      </c>
      <c r="AE103" s="28" t="b">
        <f t="shared" si="47"/>
        <v>0</v>
      </c>
      <c r="AF103" s="21" t="b">
        <f t="shared" si="48"/>
        <v>0</v>
      </c>
      <c r="AG103" s="32">
        <v>2801.9969999999998</v>
      </c>
      <c r="AI103" s="21" t="b">
        <v>1</v>
      </c>
      <c r="AJ103" s="21" t="b">
        <f t="shared" si="59"/>
        <v>0</v>
      </c>
      <c r="AK103" s="21" t="b">
        <f t="shared" si="50"/>
        <v>0</v>
      </c>
      <c r="AL103" s="21" t="b">
        <f t="shared" si="51"/>
        <v>0</v>
      </c>
      <c r="AM103" s="21" t="b">
        <f t="shared" si="52"/>
        <v>0</v>
      </c>
      <c r="AN103" s="21" t="b">
        <f t="shared" si="60"/>
        <v>0</v>
      </c>
      <c r="AO103" s="21" t="b">
        <f t="shared" si="53"/>
        <v>0</v>
      </c>
      <c r="AP103" s="21" t="str">
        <f t="shared" si="61"/>
        <v>N.P.</v>
      </c>
      <c r="AQ103" s="21" t="str">
        <f t="shared" si="54"/>
        <v>N.P.</v>
      </c>
      <c r="AR103" s="21" t="str">
        <f t="shared" si="55"/>
        <v>N.P.</v>
      </c>
      <c r="AS103" s="21" t="str">
        <f t="shared" si="62"/>
        <v>N.P.</v>
      </c>
      <c r="AT103" s="21" t="str">
        <f t="shared" si="63"/>
        <v>N.CP.</v>
      </c>
      <c r="AU103" s="64" t="str">
        <f t="shared" si="64"/>
        <v>N.CP.</v>
      </c>
      <c r="AV103" s="39" t="s">
        <v>633</v>
      </c>
      <c r="AW103" s="37" t="s">
        <v>633</v>
      </c>
      <c r="AX103" s="39" t="str">
        <f t="shared" si="65"/>
        <v>N.P.</v>
      </c>
      <c r="AY103" s="37" t="str">
        <f t="shared" si="56"/>
        <v>N.P.</v>
      </c>
      <c r="AZ103" s="55" t="s">
        <v>633</v>
      </c>
      <c r="BA103" s="65" t="str">
        <f t="shared" si="57"/>
        <v>N.P.</v>
      </c>
      <c r="BB103" s="72" t="s">
        <v>650</v>
      </c>
      <c r="BC103" s="82">
        <v>0</v>
      </c>
      <c r="BD103" s="77" t="s">
        <v>633</v>
      </c>
      <c r="BE103" s="87"/>
    </row>
    <row r="104" spans="1:57" x14ac:dyDescent="0.2">
      <c r="A104" s="14">
        <v>5103</v>
      </c>
      <c r="B104" s="25" t="s">
        <v>583</v>
      </c>
      <c r="C104" s="33" t="s">
        <v>626</v>
      </c>
      <c r="D104" s="34" t="s">
        <v>625</v>
      </c>
      <c r="E104" s="34"/>
      <c r="F104" s="34"/>
      <c r="G104" s="34"/>
      <c r="H104" s="16">
        <v>2563.1365172903202</v>
      </c>
      <c r="I104" s="15" t="s">
        <v>507</v>
      </c>
      <c r="J104" s="15" t="s">
        <v>507</v>
      </c>
      <c r="K104" s="15" t="s">
        <v>507</v>
      </c>
      <c r="L104" s="15" t="s">
        <v>507</v>
      </c>
      <c r="M104" s="15" t="s">
        <v>507</v>
      </c>
      <c r="N104" s="21" t="b">
        <v>0</v>
      </c>
      <c r="O104" s="21" t="b">
        <v>0</v>
      </c>
      <c r="P104" s="28" t="b">
        <v>0</v>
      </c>
      <c r="Q104" s="21" t="b">
        <v>0</v>
      </c>
      <c r="X104" s="44">
        <f t="shared" si="42"/>
        <v>0</v>
      </c>
      <c r="Y104" s="28">
        <f t="shared" si="58"/>
        <v>0</v>
      </c>
      <c r="Z104" s="28" t="b">
        <f t="shared" si="34"/>
        <v>0</v>
      </c>
      <c r="AA104" s="28" t="b">
        <f t="shared" si="43"/>
        <v>0</v>
      </c>
      <c r="AB104" s="28" t="b">
        <f t="shared" si="44"/>
        <v>0</v>
      </c>
      <c r="AC104" s="28" t="b">
        <f t="shared" si="45"/>
        <v>0</v>
      </c>
      <c r="AD104" s="28" t="b">
        <f t="shared" si="46"/>
        <v>0</v>
      </c>
      <c r="AE104" s="28" t="b">
        <f t="shared" si="47"/>
        <v>0</v>
      </c>
      <c r="AF104" s="21" t="b">
        <f t="shared" si="48"/>
        <v>0</v>
      </c>
      <c r="AG104" s="32">
        <v>563.89559999999994</v>
      </c>
      <c r="AI104" s="21" t="b">
        <v>1</v>
      </c>
      <c r="AJ104" s="21" t="b">
        <f t="shared" si="59"/>
        <v>0</v>
      </c>
      <c r="AK104" s="21" t="b">
        <f t="shared" si="50"/>
        <v>0</v>
      </c>
      <c r="AL104" s="21" t="b">
        <f t="shared" si="51"/>
        <v>0</v>
      </c>
      <c r="AM104" s="21" t="b">
        <f t="shared" si="52"/>
        <v>0</v>
      </c>
      <c r="AN104" s="21" t="b">
        <f t="shared" si="60"/>
        <v>0</v>
      </c>
      <c r="AO104" s="21" t="b">
        <f t="shared" si="53"/>
        <v>0</v>
      </c>
      <c r="AP104" s="21" t="str">
        <f t="shared" si="61"/>
        <v>N.P.</v>
      </c>
      <c r="AQ104" s="21" t="str">
        <f t="shared" si="54"/>
        <v>N.P.</v>
      </c>
      <c r="AR104" s="21" t="str">
        <f t="shared" si="55"/>
        <v>N.P.</v>
      </c>
      <c r="AS104" s="21" t="str">
        <f t="shared" si="62"/>
        <v>N.P.</v>
      </c>
      <c r="AT104" s="21" t="str">
        <f t="shared" si="63"/>
        <v>N.CP.</v>
      </c>
      <c r="AU104" s="64" t="str">
        <f t="shared" si="64"/>
        <v>N.CP.</v>
      </c>
      <c r="AV104" s="39" t="s">
        <v>633</v>
      </c>
      <c r="AW104" s="37" t="s">
        <v>633</v>
      </c>
      <c r="AX104" s="39" t="str">
        <f t="shared" si="65"/>
        <v>N.P.</v>
      </c>
      <c r="AY104" s="37" t="str">
        <f t="shared" si="56"/>
        <v>N.P.</v>
      </c>
      <c r="AZ104" s="55" t="s">
        <v>633</v>
      </c>
      <c r="BA104" s="65" t="str">
        <f t="shared" si="57"/>
        <v>N.P.</v>
      </c>
      <c r="BB104" s="72" t="s">
        <v>650</v>
      </c>
      <c r="BC104" s="82">
        <v>0</v>
      </c>
      <c r="BD104" s="77" t="s">
        <v>633</v>
      </c>
      <c r="BE104" s="87"/>
    </row>
    <row r="105" spans="1:57" x14ac:dyDescent="0.2">
      <c r="A105" s="14">
        <v>5104</v>
      </c>
      <c r="B105" s="25" t="s">
        <v>584</v>
      </c>
      <c r="C105" s="33" t="s">
        <v>626</v>
      </c>
      <c r="D105" s="34" t="s">
        <v>625</v>
      </c>
      <c r="E105" s="34"/>
      <c r="F105" s="34"/>
      <c r="G105" s="34"/>
      <c r="H105" s="16">
        <v>1834.5790411447299</v>
      </c>
      <c r="I105" s="15" t="s">
        <v>507</v>
      </c>
      <c r="J105" s="15" t="s">
        <v>507</v>
      </c>
      <c r="K105" s="15" t="s">
        <v>507</v>
      </c>
      <c r="L105" s="15" t="s">
        <v>507</v>
      </c>
      <c r="M105" s="15" t="s">
        <v>507</v>
      </c>
      <c r="N105" s="21" t="b">
        <v>0</v>
      </c>
      <c r="O105" s="21" t="b">
        <v>0</v>
      </c>
      <c r="P105" s="28" t="b">
        <v>0</v>
      </c>
      <c r="Q105" s="21" t="b">
        <v>0</v>
      </c>
      <c r="X105" s="44">
        <f t="shared" si="42"/>
        <v>0</v>
      </c>
      <c r="Y105" s="28">
        <f t="shared" si="58"/>
        <v>0</v>
      </c>
      <c r="Z105" s="28" t="b">
        <f t="shared" si="34"/>
        <v>0</v>
      </c>
      <c r="AA105" s="28" t="b">
        <f t="shared" si="43"/>
        <v>0</v>
      </c>
      <c r="AB105" s="28" t="b">
        <f t="shared" si="44"/>
        <v>0</v>
      </c>
      <c r="AC105" s="28" t="b">
        <f t="shared" si="45"/>
        <v>0</v>
      </c>
      <c r="AD105" s="28" t="b">
        <f t="shared" si="46"/>
        <v>0</v>
      </c>
      <c r="AE105" s="28" t="b">
        <f t="shared" si="47"/>
        <v>0</v>
      </c>
      <c r="AF105" s="21" t="b">
        <f t="shared" si="48"/>
        <v>0</v>
      </c>
      <c r="AG105" s="32">
        <v>104.6426</v>
      </c>
      <c r="AI105" s="21" t="b">
        <v>1</v>
      </c>
      <c r="AJ105" s="21" t="b">
        <f t="shared" si="59"/>
        <v>0</v>
      </c>
      <c r="AK105" s="21" t="b">
        <f t="shared" si="50"/>
        <v>0</v>
      </c>
      <c r="AL105" s="21" t="b">
        <f t="shared" si="51"/>
        <v>0</v>
      </c>
      <c r="AM105" s="21" t="b">
        <f t="shared" si="52"/>
        <v>0</v>
      </c>
      <c r="AN105" s="21" t="b">
        <f t="shared" si="60"/>
        <v>0</v>
      </c>
      <c r="AO105" s="21" t="b">
        <f t="shared" si="53"/>
        <v>0</v>
      </c>
      <c r="AP105" s="21" t="str">
        <f t="shared" si="61"/>
        <v>N.P.</v>
      </c>
      <c r="AQ105" s="21" t="str">
        <f t="shared" si="54"/>
        <v>N.P.</v>
      </c>
      <c r="AR105" s="21" t="str">
        <f t="shared" si="55"/>
        <v>N.P.</v>
      </c>
      <c r="AS105" s="21" t="str">
        <f t="shared" si="62"/>
        <v>N.P.</v>
      </c>
      <c r="AT105" s="21" t="str">
        <f t="shared" si="63"/>
        <v>N.CP.</v>
      </c>
      <c r="AU105" s="64" t="str">
        <f t="shared" si="64"/>
        <v>N.CP.</v>
      </c>
      <c r="AV105" s="39" t="s">
        <v>633</v>
      </c>
      <c r="AW105" s="37" t="s">
        <v>633</v>
      </c>
      <c r="AX105" s="39" t="str">
        <f t="shared" si="65"/>
        <v>N.P.</v>
      </c>
      <c r="AY105" s="37" t="str">
        <f t="shared" si="56"/>
        <v>N.P.</v>
      </c>
      <c r="AZ105" s="55" t="s">
        <v>633</v>
      </c>
      <c r="BA105" s="65" t="str">
        <f t="shared" si="57"/>
        <v>N.P.</v>
      </c>
      <c r="BB105" s="72" t="s">
        <v>650</v>
      </c>
      <c r="BC105" s="82">
        <v>0</v>
      </c>
      <c r="BD105" s="77" t="s">
        <v>633</v>
      </c>
      <c r="BE105" s="87"/>
    </row>
    <row r="106" spans="1:57" ht="12.75" thickBot="1" x14ac:dyDescent="0.25">
      <c r="A106" s="14">
        <v>5105</v>
      </c>
      <c r="B106" s="25" t="s">
        <v>585</v>
      </c>
      <c r="C106" s="33" t="s">
        <v>626</v>
      </c>
      <c r="D106" s="34" t="s">
        <v>625</v>
      </c>
      <c r="E106" s="34"/>
      <c r="F106" s="34"/>
      <c r="G106" s="34"/>
      <c r="H106" s="16">
        <v>6017.6475191099398</v>
      </c>
      <c r="I106" s="15" t="s">
        <v>507</v>
      </c>
      <c r="J106" s="15" t="s">
        <v>507</v>
      </c>
      <c r="K106" s="15" t="s">
        <v>507</v>
      </c>
      <c r="L106" s="15" t="s">
        <v>507</v>
      </c>
      <c r="M106" s="15" t="s">
        <v>507</v>
      </c>
      <c r="N106" s="21" t="b">
        <v>0</v>
      </c>
      <c r="O106" s="21" t="b">
        <v>0</v>
      </c>
      <c r="P106" s="28" t="b">
        <v>0</v>
      </c>
      <c r="Q106" s="21" t="b">
        <v>0</v>
      </c>
      <c r="X106" s="44">
        <f t="shared" si="42"/>
        <v>0</v>
      </c>
      <c r="Y106" s="28">
        <f t="shared" si="58"/>
        <v>0</v>
      </c>
      <c r="Z106" s="28" t="b">
        <f t="shared" si="34"/>
        <v>0</v>
      </c>
      <c r="AA106" s="28" t="b">
        <f t="shared" si="43"/>
        <v>0</v>
      </c>
      <c r="AB106" s="28" t="b">
        <f t="shared" si="44"/>
        <v>0</v>
      </c>
      <c r="AC106" s="28" t="b">
        <f t="shared" si="45"/>
        <v>0</v>
      </c>
      <c r="AD106" s="28" t="b">
        <f t="shared" si="46"/>
        <v>0</v>
      </c>
      <c r="AE106" s="28" t="b">
        <f t="shared" si="47"/>
        <v>0</v>
      </c>
      <c r="AF106" s="21" t="b">
        <f t="shared" si="48"/>
        <v>0</v>
      </c>
      <c r="AG106" s="32">
        <v>1094.9739999999999</v>
      </c>
      <c r="AI106" s="21" t="b">
        <v>1</v>
      </c>
      <c r="AJ106" s="21" t="b">
        <f t="shared" si="59"/>
        <v>0</v>
      </c>
      <c r="AK106" s="21" t="b">
        <f t="shared" si="50"/>
        <v>0</v>
      </c>
      <c r="AL106" s="21" t="b">
        <f t="shared" si="51"/>
        <v>0</v>
      </c>
      <c r="AM106" s="21" t="b">
        <f t="shared" si="52"/>
        <v>0</v>
      </c>
      <c r="AN106" s="21" t="b">
        <f t="shared" si="60"/>
        <v>0</v>
      </c>
      <c r="AO106" s="21" t="b">
        <f t="shared" si="53"/>
        <v>0</v>
      </c>
      <c r="AP106" s="21" t="str">
        <f t="shared" si="61"/>
        <v>N.P.</v>
      </c>
      <c r="AQ106" s="21" t="str">
        <f t="shared" si="54"/>
        <v>N.P.</v>
      </c>
      <c r="AR106" s="21" t="str">
        <f t="shared" si="55"/>
        <v>N.P.</v>
      </c>
      <c r="AS106" s="21" t="str">
        <f t="shared" si="62"/>
        <v>N.P.</v>
      </c>
      <c r="AT106" s="21" t="str">
        <f t="shared" si="63"/>
        <v>N.CP.</v>
      </c>
      <c r="AU106" s="64" t="str">
        <f t="shared" si="64"/>
        <v>N.CP.</v>
      </c>
      <c r="AV106" s="39" t="s">
        <v>633</v>
      </c>
      <c r="AW106" s="37" t="s">
        <v>633</v>
      </c>
      <c r="AX106" s="39" t="str">
        <f t="shared" si="65"/>
        <v>N.P.</v>
      </c>
      <c r="AY106" s="37" t="str">
        <f t="shared" si="56"/>
        <v>N.P.</v>
      </c>
      <c r="AZ106" s="55" t="s">
        <v>633</v>
      </c>
      <c r="BA106" s="65" t="str">
        <f t="shared" si="57"/>
        <v>N.P.</v>
      </c>
      <c r="BB106" s="72" t="s">
        <v>650</v>
      </c>
      <c r="BC106" s="82">
        <v>0</v>
      </c>
      <c r="BD106" s="77" t="s">
        <v>633</v>
      </c>
      <c r="BE106" s="88"/>
    </row>
  </sheetData>
  <autoFilter ref="A1:BE106"/>
  <phoneticPr fontId="7" type="noConversion"/>
  <conditionalFormatting sqref="AL1:AO1 AZ2:AZ106 BD2:BD23 BD25:BD29 BD31:BD43 BD46 BD48:BD77 BD79:BD88 BD92:BD106 Q2:Q106 N2:O106 AX1:AX65529 AV1:AV65529">
    <cfRule type="cellIs" dxfId="47" priority="124" stopIfTrue="1" operator="equal">
      <formula>TRUE</formula>
    </cfRule>
    <cfRule type="cellIs" dxfId="46" priority="125" stopIfTrue="1" operator="equal">
      <formula>FALSE</formula>
    </cfRule>
  </conditionalFormatting>
  <conditionalFormatting sqref="AS2:AU106 P2:P106 Z2:AA106 AF1:AK106 AL2:AO106 AP1:AQ106 P1:Q1 AL107:AP65529 AR1:AR65529 AB1:AD65529 AF107:AJ65529 AK107:AK192 P107:Q65529">
    <cfRule type="cellIs" dxfId="45" priority="126" stopIfTrue="1" operator="equal">
      <formula>TRUE</formula>
    </cfRule>
  </conditionalFormatting>
  <conditionalFormatting sqref="AY1 AW1 BD1:BE1 AW107:AW65529 AY107:BD65529">
    <cfRule type="cellIs" dxfId="44" priority="127" stopIfTrue="1" operator="equal">
      <formula>"FORT"</formula>
    </cfRule>
    <cfRule type="cellIs" dxfId="43" priority="128" stopIfTrue="1" operator="equal">
      <formula>"MOYEN"</formula>
    </cfRule>
    <cfRule type="cellIs" dxfId="42" priority="129" stopIfTrue="1" operator="equal">
      <formula>"FAIBLE"</formula>
    </cfRule>
  </conditionalFormatting>
  <conditionalFormatting sqref="AE1:AE65529">
    <cfRule type="cellIs" dxfId="41" priority="130" stopIfTrue="1" operator="equal">
      <formula>TRUE</formula>
    </cfRule>
  </conditionalFormatting>
  <conditionalFormatting sqref="AW2:AW106 BA2:BC106 BD24 BD30 BD45 BD47 BD78 BD89:BD91 AY2:AY106">
    <cfRule type="cellIs" dxfId="40" priority="132" stopIfTrue="1" operator="equal">
      <formula>"FORT"</formula>
    </cfRule>
    <cfRule type="cellIs" dxfId="39" priority="133" stopIfTrue="1" operator="equal">
      <formula>"MOYEN"</formula>
    </cfRule>
    <cfRule type="cellIs" dxfId="38" priority="134" stopIfTrue="1" operator="equal">
      <formula>"FAIBLE"</formula>
    </cfRule>
  </conditionalFormatting>
  <conditionalFormatting sqref="AZ1:BC1">
    <cfRule type="expression" dxfId="37" priority="147" stopIfTrue="1">
      <formula>NOT(ISERROR(SEARCH("très",AZ1)))</formula>
    </cfRule>
    <cfRule type="expression" dxfId="36" priority="148" stopIfTrue="1">
      <formula>NOT(ISERROR(SEARCH("non",AZ1)))</formula>
    </cfRule>
    <cfRule type="expression" dxfId="35" priority="149" stopIfTrue="1">
      <formula>NOT(ISERROR(SEARCH("Significatif",AZ1)))</formula>
    </cfRule>
  </conditionalFormatting>
  <pageMargins left="0.23622047244094491" right="0.15748031496062992" top="0.31496062992125984" bottom="0.15748031496062992" header="0.47244094488188981" footer="0.15748031496062992"/>
  <pageSetup paperSize="8" scale="48"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tabSelected="1" topLeftCell="A62" workbookViewId="0">
      <selection activeCell="F107" sqref="F107"/>
    </sheetView>
  </sheetViews>
  <sheetFormatPr baseColWidth="10" defaultRowHeight="15" x14ac:dyDescent="0.25"/>
  <sheetData>
    <row r="1" spans="1:6" ht="22.5" x14ac:dyDescent="0.25">
      <c r="A1" s="38" t="s">
        <v>597</v>
      </c>
      <c r="B1" s="20" t="s">
        <v>586</v>
      </c>
      <c r="C1" s="36" t="s">
        <v>606</v>
      </c>
      <c r="D1" s="27" t="s">
        <v>628</v>
      </c>
      <c r="E1" s="42" t="s">
        <v>596</v>
      </c>
      <c r="F1" s="42" t="s">
        <v>599</v>
      </c>
    </row>
    <row r="2" spans="1:6" x14ac:dyDescent="0.25">
      <c r="A2" s="39" t="str">
        <f>IF(MESU_TEST!AF2,"oui","non")</f>
        <v>oui</v>
      </c>
      <c r="B2" s="21" t="str">
        <f>IF(MESU_TEST!BD2=TRUE,"mauvais",IF(MESU_TEST!BD2=FALSE,"bon","-"))</f>
        <v>bon</v>
      </c>
      <c r="C2" s="80" t="str">
        <f>MESU_TEST!BA2</f>
        <v>FAIBLE</v>
      </c>
      <c r="D2" s="37" t="str">
        <f>IF(MESU_TEST!AE2,"oui","non")</f>
        <v>oui</v>
      </c>
      <c r="E2" s="37" t="str">
        <f>IF(MESU_TEST!AH2,"oui","non")</f>
        <v>non</v>
      </c>
      <c r="F2" s="37" t="s">
        <v>679</v>
      </c>
    </row>
    <row r="3" spans="1:6" x14ac:dyDescent="0.25">
      <c r="A3" s="39" t="str">
        <f>IF(MESU_TEST!AF3,"oui","non")</f>
        <v>oui</v>
      </c>
      <c r="B3" s="21" t="str">
        <f>IF(MESU_TEST!BD3=TRUE,"mauvais",IF(MESU_TEST!BD3=FALSE,"bon","-"))</f>
        <v>bon</v>
      </c>
      <c r="C3" s="80" t="str">
        <f>MESU_TEST!BA3</f>
        <v>FAIBLE</v>
      </c>
      <c r="D3" s="37" t="str">
        <f>IF(MESU_TEST!AE3,"oui","non")</f>
        <v>oui</v>
      </c>
      <c r="E3" s="37" t="str">
        <f>IF(MESU_TEST!AH3,"oui","non")</f>
        <v>non</v>
      </c>
      <c r="F3" s="37" t="s">
        <v>679</v>
      </c>
    </row>
    <row r="4" spans="1:6" x14ac:dyDescent="0.25">
      <c r="A4" s="39" t="str">
        <f>IF(MESU_TEST!AF4,"oui","non")</f>
        <v>oui</v>
      </c>
      <c r="B4" s="21" t="str">
        <f>IF(MESU_TEST!BD4=TRUE,"mauvais",IF(MESU_TEST!BD4=FALSE,"bon","-"))</f>
        <v>bon</v>
      </c>
      <c r="C4" s="80" t="str">
        <f>MESU_TEST!BA4</f>
        <v>FAIBLE</v>
      </c>
      <c r="D4" s="37" t="str">
        <f>IF(MESU_TEST!AE4,"oui","non")</f>
        <v>oui</v>
      </c>
      <c r="E4" s="37" t="str">
        <f>IF(MESU_TEST!AH4,"oui","non")</f>
        <v>non</v>
      </c>
      <c r="F4" s="37" t="s">
        <v>679</v>
      </c>
    </row>
    <row r="5" spans="1:6" x14ac:dyDescent="0.25">
      <c r="A5" s="39" t="str">
        <f>IF(MESU_TEST!AF5,"oui","non")</f>
        <v>oui</v>
      </c>
      <c r="B5" s="21" t="str">
        <f>IF(MESU_TEST!BD5=TRUE,"mauvais",IF(MESU_TEST!BD5=FALSE,"bon","-"))</f>
        <v>bon</v>
      </c>
      <c r="C5" s="80" t="str">
        <f>MESU_TEST!BA5</f>
        <v>MOYEN</v>
      </c>
      <c r="D5" s="37" t="str">
        <f>IF(MESU_TEST!AE5,"oui","non")</f>
        <v>non</v>
      </c>
      <c r="E5" s="37" t="str">
        <f>IF(MESU_TEST!AH5,"oui","non")</f>
        <v>non</v>
      </c>
      <c r="F5" s="37" t="s">
        <v>680</v>
      </c>
    </row>
    <row r="6" spans="1:6" x14ac:dyDescent="0.25">
      <c r="A6" s="39" t="str">
        <f>IF(MESU_TEST!AF6,"oui","non")</f>
        <v>oui</v>
      </c>
      <c r="B6" s="21" t="str">
        <f>IF(MESU_TEST!BD6=TRUE,"mauvais",IF(MESU_TEST!BD6=FALSE,"bon","-"))</f>
        <v>bon</v>
      </c>
      <c r="C6" s="80" t="str">
        <f>MESU_TEST!BA6</f>
        <v>MOYEN</v>
      </c>
      <c r="D6" s="37" t="str">
        <f>IF(MESU_TEST!AE6,"oui","non")</f>
        <v>non</v>
      </c>
      <c r="E6" s="37" t="str">
        <f>IF(MESU_TEST!AH6,"oui","non")</f>
        <v>non</v>
      </c>
      <c r="F6" s="37" t="s">
        <v>680</v>
      </c>
    </row>
    <row r="7" spans="1:6" x14ac:dyDescent="0.25">
      <c r="A7" s="39" t="str">
        <f>IF(MESU_TEST!AF7,"oui","non")</f>
        <v>oui</v>
      </c>
      <c r="B7" s="21" t="str">
        <f>IF(MESU_TEST!BD7=TRUE,"mauvais",IF(MESU_TEST!BD7=FALSE,"bon","-"))</f>
        <v>bon</v>
      </c>
      <c r="C7" s="80" t="str">
        <f>MESU_TEST!BA7</f>
        <v>MOYEN</v>
      </c>
      <c r="D7" s="37" t="str">
        <f>IF(MESU_TEST!AE7,"oui","non")</f>
        <v>non</v>
      </c>
      <c r="E7" s="37" t="str">
        <f>IF(MESU_TEST!AH7,"oui","non")</f>
        <v>non</v>
      </c>
      <c r="F7" s="37" t="s">
        <v>679</v>
      </c>
    </row>
    <row r="8" spans="1:6" x14ac:dyDescent="0.25">
      <c r="A8" s="39" t="str">
        <f>IF(MESU_TEST!AF8,"oui","non")</f>
        <v>oui</v>
      </c>
      <c r="B8" s="21" t="str">
        <f>IF(MESU_TEST!BD8=TRUE,"mauvais",IF(MESU_TEST!BD8=FALSE,"bon","-"))</f>
        <v>bon</v>
      </c>
      <c r="C8" s="80" t="str">
        <f>MESU_TEST!BA8</f>
        <v>FAIBLE</v>
      </c>
      <c r="D8" s="37" t="str">
        <f>IF(MESU_TEST!AE8,"oui","non")</f>
        <v>oui</v>
      </c>
      <c r="E8" s="37" t="str">
        <f>IF(MESU_TEST!AH8,"oui","non")</f>
        <v>non</v>
      </c>
      <c r="F8" s="37" t="s">
        <v>679</v>
      </c>
    </row>
    <row r="9" spans="1:6" x14ac:dyDescent="0.25">
      <c r="A9" s="39" t="str">
        <f>IF(MESU_TEST!AF9,"oui","non")</f>
        <v>non</v>
      </c>
      <c r="B9" s="21" t="str">
        <f>IF(MESU_TEST!BD9=TRUE,"mauvais",IF(MESU_TEST!BD9=FALSE,"bon","-"))</f>
        <v>-</v>
      </c>
      <c r="C9" s="80" t="str">
        <f>B9</f>
        <v>-</v>
      </c>
      <c r="D9" s="37" t="str">
        <f>IF(MESU_TEST!AE9,"oui","non")</f>
        <v>oui</v>
      </c>
      <c r="E9" s="37" t="str">
        <f>IF(MESU_TEST!AH9,"oui","non")</f>
        <v>non</v>
      </c>
      <c r="F9" s="37" t="s">
        <v>679</v>
      </c>
    </row>
    <row r="10" spans="1:6" x14ac:dyDescent="0.25">
      <c r="A10" s="39" t="str">
        <f>IF(MESU_TEST!AF10,"oui","non")</f>
        <v>non</v>
      </c>
      <c r="B10" s="21" t="str">
        <f>IF(MESU_TEST!BD10=TRUE,"mauvais",IF(MESU_TEST!BD10=FALSE,"bon","-"))</f>
        <v>-</v>
      </c>
      <c r="C10" s="80" t="str">
        <f>B10</f>
        <v>-</v>
      </c>
      <c r="D10" s="37" t="str">
        <f>IF(MESU_TEST!AE10,"oui","non")</f>
        <v>oui</v>
      </c>
      <c r="E10" s="37" t="str">
        <f>IF(MESU_TEST!AH10,"oui","non")</f>
        <v>non</v>
      </c>
      <c r="F10" s="37" t="s">
        <v>680</v>
      </c>
    </row>
    <row r="11" spans="1:6" x14ac:dyDescent="0.25">
      <c r="A11" s="39" t="str">
        <f>IF(MESU_TEST!AF11,"oui","non")</f>
        <v>oui</v>
      </c>
      <c r="B11" s="21" t="str">
        <f>IF(MESU_TEST!BD11=TRUE,"mauvais",IF(MESU_TEST!BD11=FALSE,"bon","-"))</f>
        <v>bon</v>
      </c>
      <c r="C11" s="80" t="str">
        <f>MESU_TEST!BA11</f>
        <v>FAIBLE</v>
      </c>
      <c r="D11" s="37" t="str">
        <f>IF(MESU_TEST!AE11,"oui","non")</f>
        <v>oui</v>
      </c>
      <c r="E11" s="37" t="str">
        <f>IF(MESU_TEST!AH11,"oui","non")</f>
        <v>non</v>
      </c>
      <c r="F11" s="37" t="s">
        <v>679</v>
      </c>
    </row>
    <row r="12" spans="1:6" x14ac:dyDescent="0.25">
      <c r="A12" s="55" t="str">
        <f>IF(MESU_TEST!AF12,"oui","non")</f>
        <v>oui</v>
      </c>
      <c r="B12" s="21" t="str">
        <f>IF(MESU_TEST!BD12=TRUE,"mauvais",IF(MESU_TEST!BD12=FALSE,"bon","-"))</f>
        <v>bon</v>
      </c>
      <c r="C12" s="80" t="str">
        <f>MESU_TEST!BA12</f>
        <v>MOYEN</v>
      </c>
      <c r="D12" s="37" t="str">
        <f>IF(MESU_TEST!AE12,"oui","non")</f>
        <v>non</v>
      </c>
      <c r="E12" s="37" t="str">
        <f>IF(MESU_TEST!AH12,"oui","non")</f>
        <v>non</v>
      </c>
      <c r="F12" s="37" t="s">
        <v>680</v>
      </c>
    </row>
    <row r="13" spans="1:6" x14ac:dyDescent="0.25">
      <c r="A13" s="39" t="str">
        <f>IF(MESU_TEST!AF13,"oui","non")</f>
        <v>oui</v>
      </c>
      <c r="B13" s="21" t="str">
        <f>IF(MESU_TEST!BD13=TRUE,"mauvais",IF(MESU_TEST!BD13=FALSE,"bon","-"))</f>
        <v>bon</v>
      </c>
      <c r="C13" s="80" t="str">
        <f>MESU_TEST!BA13</f>
        <v>FAIBLE</v>
      </c>
      <c r="D13" s="37" t="str">
        <f>IF(MESU_TEST!AE13,"oui","non")</f>
        <v>oui</v>
      </c>
      <c r="E13" s="37" t="str">
        <f>IF(MESU_TEST!AH13,"oui","non")</f>
        <v>non</v>
      </c>
      <c r="F13" s="37" t="s">
        <v>679</v>
      </c>
    </row>
    <row r="14" spans="1:6" x14ac:dyDescent="0.25">
      <c r="A14" s="39" t="str">
        <f>IF(MESU_TEST!AF14,"oui","non")</f>
        <v>oui</v>
      </c>
      <c r="B14" s="21" t="str">
        <f>IF(MESU_TEST!BD14=TRUE,"mauvais",IF(MESU_TEST!BD14=FALSE,"bon","-"))</f>
        <v>bon</v>
      </c>
      <c r="C14" s="80" t="str">
        <f>MESU_TEST!BA14</f>
        <v>FAIBLE</v>
      </c>
      <c r="D14" s="37" t="str">
        <f>IF(MESU_TEST!AE14,"oui","non")</f>
        <v>oui</v>
      </c>
      <c r="E14" s="37" t="str">
        <f>IF(MESU_TEST!AH14,"oui","non")</f>
        <v>non</v>
      </c>
      <c r="F14" s="37" t="s">
        <v>679</v>
      </c>
    </row>
    <row r="15" spans="1:6" x14ac:dyDescent="0.25">
      <c r="A15" s="39" t="str">
        <f>IF(MESU_TEST!AF15,"oui","non")</f>
        <v>oui</v>
      </c>
      <c r="B15" s="21" t="str">
        <f>IF(MESU_TEST!BD15=TRUE,"mauvais",IF(MESU_TEST!BD15=FALSE,"bon","-"))</f>
        <v>mauvais</v>
      </c>
      <c r="C15" s="80" t="str">
        <f>MESU_TEST!BA15</f>
        <v>MOYEN</v>
      </c>
      <c r="D15" s="37" t="str">
        <f>IF(MESU_TEST!AE15,"oui","non")</f>
        <v>oui</v>
      </c>
      <c r="E15" s="37" t="str">
        <f>IF(MESU_TEST!AH15,"oui","non")</f>
        <v>non</v>
      </c>
      <c r="F15" s="37" t="s">
        <v>679</v>
      </c>
    </row>
    <row r="16" spans="1:6" x14ac:dyDescent="0.25">
      <c r="A16" s="39" t="str">
        <f>IF(MESU_TEST!AF16,"oui","non")</f>
        <v>oui</v>
      </c>
      <c r="B16" s="21" t="str">
        <f>IF(MESU_TEST!BD16=TRUE,"mauvais",IF(MESU_TEST!BD16=FALSE,"bon","-"))</f>
        <v>mauvais</v>
      </c>
      <c r="C16" s="80" t="str">
        <f>MESU_TEST!BA16</f>
        <v>FORT</v>
      </c>
      <c r="D16" s="37" t="str">
        <f>IF(MESU_TEST!AE16,"oui","non")</f>
        <v>oui</v>
      </c>
      <c r="E16" s="37" t="str">
        <f>IF(MESU_TEST!AH16,"oui","non")</f>
        <v>non</v>
      </c>
      <c r="F16" s="37" t="s">
        <v>679</v>
      </c>
    </row>
    <row r="17" spans="1:6" x14ac:dyDescent="0.25">
      <c r="A17" s="39" t="str">
        <f>IF(MESU_TEST!AF17,"oui","non")</f>
        <v>oui</v>
      </c>
      <c r="B17" s="21" t="str">
        <f>IF(MESU_TEST!BD17=TRUE,"mauvais",IF(MESU_TEST!BD17=FALSE,"bon","-"))</f>
        <v>mauvais</v>
      </c>
      <c r="C17" s="80" t="str">
        <f>MESU_TEST!BA17</f>
        <v>FORT</v>
      </c>
      <c r="D17" s="37" t="str">
        <f>IF(MESU_TEST!AE17,"oui","non")</f>
        <v>oui</v>
      </c>
      <c r="E17" s="37" t="str">
        <f>IF(MESU_TEST!AH17,"oui","non")</f>
        <v>non</v>
      </c>
      <c r="F17" s="37" t="s">
        <v>679</v>
      </c>
    </row>
    <row r="18" spans="1:6" x14ac:dyDescent="0.25">
      <c r="A18" s="39" t="str">
        <f>IF(MESU_TEST!AF18,"oui","non")</f>
        <v>oui</v>
      </c>
      <c r="B18" s="21" t="str">
        <f>IF(MESU_TEST!BD18=TRUE,"mauvais",IF(MESU_TEST!BD18=FALSE,"bon","-"))</f>
        <v>bon</v>
      </c>
      <c r="C18" s="80" t="str">
        <f>MESU_TEST!BA18</f>
        <v>MOYEN</v>
      </c>
      <c r="D18" s="37" t="str">
        <f>IF(MESU_TEST!AE18,"oui","non")</f>
        <v>oui</v>
      </c>
      <c r="E18" s="37" t="str">
        <f>IF(MESU_TEST!AH18,"oui","non")</f>
        <v>oui</v>
      </c>
      <c r="F18" s="37" t="s">
        <v>679</v>
      </c>
    </row>
    <row r="19" spans="1:6" x14ac:dyDescent="0.25">
      <c r="A19" s="39" t="str">
        <f>IF(MESU_TEST!AF19,"oui","non")</f>
        <v>oui</v>
      </c>
      <c r="B19" s="21" t="str">
        <f>IF(MESU_TEST!BD19=TRUE,"mauvais",IF(MESU_TEST!BD19=FALSE,"bon","-"))</f>
        <v>bon</v>
      </c>
      <c r="C19" s="80" t="str">
        <f>MESU_TEST!BA19</f>
        <v>MOYEN</v>
      </c>
      <c r="D19" s="37" t="str">
        <f>IF(MESU_TEST!AE19,"oui","non")</f>
        <v>oui</v>
      </c>
      <c r="E19" s="37" t="str">
        <f>IF(MESU_TEST!AH19,"oui","non")</f>
        <v>non</v>
      </c>
      <c r="F19" s="37" t="s">
        <v>680</v>
      </c>
    </row>
    <row r="20" spans="1:6" x14ac:dyDescent="0.25">
      <c r="A20" s="39" t="str">
        <f>IF(MESU_TEST!AF20,"oui","non")</f>
        <v>oui</v>
      </c>
      <c r="B20" s="21" t="str">
        <f>IF(MESU_TEST!BD20=TRUE,"mauvais",IF(MESU_TEST!BD20=FALSE,"bon","-"))</f>
        <v>bon</v>
      </c>
      <c r="C20" s="80" t="str">
        <f>MESU_TEST!BA20</f>
        <v>MOYEN</v>
      </c>
      <c r="D20" s="37" t="str">
        <f>IF(MESU_TEST!AE20,"oui","non")</f>
        <v>oui</v>
      </c>
      <c r="E20" s="37" t="str">
        <f>IF(MESU_TEST!AH20,"oui","non")</f>
        <v>oui</v>
      </c>
      <c r="F20" s="37" t="s">
        <v>679</v>
      </c>
    </row>
    <row r="21" spans="1:6" x14ac:dyDescent="0.25">
      <c r="A21" s="39" t="str">
        <f>IF(MESU_TEST!AF21,"oui","non")</f>
        <v>oui</v>
      </c>
      <c r="B21" s="21" t="str">
        <f>IF(MESU_TEST!BD21=TRUE,"mauvais",IF(MESU_TEST!BD21=FALSE,"bon","-"))</f>
        <v>bon</v>
      </c>
      <c r="C21" s="80" t="str">
        <f>MESU_TEST!BA21</f>
        <v>MOYEN</v>
      </c>
      <c r="D21" s="37" t="str">
        <f>IF(MESU_TEST!AE21,"oui","non")</f>
        <v>oui</v>
      </c>
      <c r="E21" s="37" t="str">
        <f>IF(MESU_TEST!AH21,"oui","non")</f>
        <v>oui</v>
      </c>
      <c r="F21" s="37" t="s">
        <v>679</v>
      </c>
    </row>
    <row r="22" spans="1:6" x14ac:dyDescent="0.25">
      <c r="A22" s="39" t="str">
        <f>IF(MESU_TEST!AF22,"oui","non")</f>
        <v>non</v>
      </c>
      <c r="B22" s="21" t="str">
        <f>IF(MESU_TEST!BD22=TRUE,"mauvais",IF(MESU_TEST!BD22=FALSE,"bon","-"))</f>
        <v>-</v>
      </c>
      <c r="C22" s="80" t="str">
        <f>B22</f>
        <v>-</v>
      </c>
      <c r="D22" s="37" t="str">
        <f>IF(MESU_TEST!AE22,"oui","non")</f>
        <v>oui</v>
      </c>
      <c r="E22" s="37" t="str">
        <f>IF(MESU_TEST!AH22,"oui","non")</f>
        <v>non</v>
      </c>
      <c r="F22" s="37" t="s">
        <v>679</v>
      </c>
    </row>
    <row r="23" spans="1:6" x14ac:dyDescent="0.25">
      <c r="A23" s="39" t="str">
        <f>IF(MESU_TEST!AF23,"oui","non")</f>
        <v>non</v>
      </c>
      <c r="B23" s="21" t="str">
        <f>IF(MESU_TEST!BD23=TRUE,"mauvais",IF(MESU_TEST!BD23=FALSE,"bon","-"))</f>
        <v>-</v>
      </c>
      <c r="C23" s="80" t="str">
        <f>B23</f>
        <v>-</v>
      </c>
      <c r="D23" s="37" t="str">
        <f>IF(MESU_TEST!AE23,"oui","non")</f>
        <v>oui</v>
      </c>
      <c r="E23" s="37" t="str">
        <f>IF(MESU_TEST!AH23,"oui","non")</f>
        <v>non</v>
      </c>
      <c r="F23" s="37" t="s">
        <v>679</v>
      </c>
    </row>
    <row r="24" spans="1:6" x14ac:dyDescent="0.25">
      <c r="A24" s="39" t="str">
        <f>IF(MESU_TEST!AF24,"oui","non")</f>
        <v>oui</v>
      </c>
      <c r="B24" s="74" t="s">
        <v>658</v>
      </c>
      <c r="C24" s="81" t="s">
        <v>666</v>
      </c>
      <c r="D24" s="37" t="str">
        <f>IF(MESU_TEST!AE24,"oui","non")</f>
        <v>oui</v>
      </c>
      <c r="E24" s="37" t="str">
        <f>IF(MESU_TEST!AH24,"oui","non")</f>
        <v>oui</v>
      </c>
      <c r="F24" s="37" t="s">
        <v>679</v>
      </c>
    </row>
    <row r="25" spans="1:6" x14ac:dyDescent="0.25">
      <c r="A25" s="39" t="str">
        <f>IF(MESU_TEST!AF25,"oui","non")</f>
        <v>oui</v>
      </c>
      <c r="B25" s="21" t="str">
        <f>IF(MESU_TEST!BD25=TRUE,"mauvais",IF(MESU_TEST!BD25=FALSE,"bon","-"))</f>
        <v>bon</v>
      </c>
      <c r="C25" s="80" t="str">
        <f>MESU_TEST!BA25</f>
        <v>FAIBLE</v>
      </c>
      <c r="D25" s="37" t="str">
        <f>IF(MESU_TEST!AE25,"oui","non")</f>
        <v>oui</v>
      </c>
      <c r="E25" s="37" t="str">
        <f>IF(MESU_TEST!AH25,"oui","non")</f>
        <v>non</v>
      </c>
      <c r="F25" s="37" t="s">
        <v>679</v>
      </c>
    </row>
    <row r="26" spans="1:6" x14ac:dyDescent="0.25">
      <c r="A26" s="39" t="str">
        <f>IF(MESU_TEST!AF26,"oui","non")</f>
        <v>oui</v>
      </c>
      <c r="B26" s="21" t="str">
        <f>IF(MESU_TEST!BD26=TRUE,"mauvais",IF(MESU_TEST!BD26=FALSE,"bon","-"))</f>
        <v>bon</v>
      </c>
      <c r="C26" s="80" t="str">
        <f>MESU_TEST!BA26</f>
        <v>MOYEN</v>
      </c>
      <c r="D26" s="37" t="str">
        <f>IF(MESU_TEST!AE26,"oui","non")</f>
        <v>oui</v>
      </c>
      <c r="E26" s="37" t="str">
        <f>IF(MESU_TEST!AH26,"oui","non")</f>
        <v>non</v>
      </c>
      <c r="F26" s="37" t="s">
        <v>680</v>
      </c>
    </row>
    <row r="27" spans="1:6" x14ac:dyDescent="0.25">
      <c r="A27" s="39" t="str">
        <f>IF(MESU_TEST!AF27,"oui","non")</f>
        <v>non</v>
      </c>
      <c r="B27" s="21" t="str">
        <f>IF(MESU_TEST!BD27=TRUE,"mauvais",IF(MESU_TEST!BD27=FALSE,"bon","-"))</f>
        <v>-</v>
      </c>
      <c r="C27" s="80" t="str">
        <f>B27</f>
        <v>-</v>
      </c>
      <c r="D27" s="37" t="str">
        <f>IF(MESU_TEST!AE27,"oui","non")</f>
        <v>oui</v>
      </c>
      <c r="E27" s="37" t="str">
        <f>IF(MESU_TEST!AH27,"oui","non")</f>
        <v>non</v>
      </c>
      <c r="F27" s="37" t="s">
        <v>679</v>
      </c>
    </row>
    <row r="28" spans="1:6" x14ac:dyDescent="0.25">
      <c r="A28" s="39" t="str">
        <f>IF(MESU_TEST!AF28,"oui","non")</f>
        <v>non</v>
      </c>
      <c r="B28" s="21" t="str">
        <f>IF(MESU_TEST!BD28=TRUE,"mauvais",IF(MESU_TEST!BD28=FALSE,"bon","-"))</f>
        <v>-</v>
      </c>
      <c r="C28" s="80" t="str">
        <f>B28</f>
        <v>-</v>
      </c>
      <c r="D28" s="37" t="str">
        <f>IF(MESU_TEST!AE28,"oui","non")</f>
        <v>oui</v>
      </c>
      <c r="E28" s="37" t="str">
        <f>IF(MESU_TEST!AH28,"oui","non")</f>
        <v>non</v>
      </c>
      <c r="F28" s="37" t="s">
        <v>679</v>
      </c>
    </row>
    <row r="29" spans="1:6" x14ac:dyDescent="0.25">
      <c r="A29" s="39" t="str">
        <f>IF(MESU_TEST!AF29,"oui","non")</f>
        <v>oui</v>
      </c>
      <c r="B29" s="21" t="str">
        <f>IF(MESU_TEST!BD29=TRUE,"mauvais",IF(MESU_TEST!BD29=FALSE,"bon","-"))</f>
        <v>mauvais</v>
      </c>
      <c r="C29" s="80" t="str">
        <f>MESU_TEST!BA29</f>
        <v>MOYEN</v>
      </c>
      <c r="D29" s="37" t="str">
        <f>IF(MESU_TEST!AE29,"oui","non")</f>
        <v>oui</v>
      </c>
      <c r="E29" s="37" t="str">
        <f>IF(MESU_TEST!AH29,"oui","non")</f>
        <v>oui</v>
      </c>
      <c r="F29" s="37" t="s">
        <v>679</v>
      </c>
    </row>
    <row r="30" spans="1:6" x14ac:dyDescent="0.25">
      <c r="A30" s="39" t="str">
        <f>IF(MESU_TEST!AF30,"oui","non")</f>
        <v>oui</v>
      </c>
      <c r="B30" s="74" t="s">
        <v>658</v>
      </c>
      <c r="C30" s="81" t="s">
        <v>666</v>
      </c>
      <c r="D30" s="37" t="str">
        <f>IF(MESU_TEST!AE30,"oui","non")</f>
        <v>oui</v>
      </c>
      <c r="E30" s="37" t="str">
        <f>IF(MESU_TEST!AH30,"oui","non")</f>
        <v>non</v>
      </c>
      <c r="F30" s="37" t="s">
        <v>679</v>
      </c>
    </row>
    <row r="31" spans="1:6" x14ac:dyDescent="0.25">
      <c r="A31" s="39" t="str">
        <f>IF(MESU_TEST!AF31,"oui","non")</f>
        <v>oui</v>
      </c>
      <c r="B31" s="21" t="str">
        <f>IF(MESU_TEST!BD31=TRUE,"mauvais",IF(MESU_TEST!BD31=FALSE,"bon","-"))</f>
        <v>bon</v>
      </c>
      <c r="C31" s="80" t="str">
        <f>MESU_TEST!BA31</f>
        <v>MOYEN</v>
      </c>
      <c r="D31" s="37" t="str">
        <f>IF(MESU_TEST!AE31,"oui","non")</f>
        <v>non</v>
      </c>
      <c r="E31" s="37" t="str">
        <f>IF(MESU_TEST!AH31,"oui","non")</f>
        <v>oui</v>
      </c>
      <c r="F31" s="37" t="s">
        <v>679</v>
      </c>
    </row>
    <row r="32" spans="1:6" x14ac:dyDescent="0.25">
      <c r="A32" s="39" t="str">
        <f>IF(MESU_TEST!AF32,"oui","non")</f>
        <v>oui</v>
      </c>
      <c r="B32" s="21" t="str">
        <f>IF(MESU_TEST!BD32=TRUE,"mauvais",IF(MESU_TEST!BD32=FALSE,"bon","-"))</f>
        <v>bon</v>
      </c>
      <c r="C32" s="80" t="str">
        <f>MESU_TEST!BA32</f>
        <v>FAIBLE</v>
      </c>
      <c r="D32" s="37" t="str">
        <f>IF(MESU_TEST!AE32,"oui","non")</f>
        <v>oui</v>
      </c>
      <c r="E32" s="37" t="str">
        <f>IF(MESU_TEST!AH32,"oui","non")</f>
        <v>non</v>
      </c>
      <c r="F32" s="37" t="s">
        <v>680</v>
      </c>
    </row>
    <row r="33" spans="1:6" x14ac:dyDescent="0.25">
      <c r="A33" s="39" t="str">
        <f>IF(MESU_TEST!AF33,"oui","non")</f>
        <v>non</v>
      </c>
      <c r="B33" s="21" t="str">
        <f>IF(MESU_TEST!BD33=TRUE,"mauvais",IF(MESU_TEST!BD33=FALSE,"bon","-"))</f>
        <v>-</v>
      </c>
      <c r="C33" s="80" t="str">
        <f>B33</f>
        <v>-</v>
      </c>
      <c r="D33" s="37" t="str">
        <f>IF(MESU_TEST!AE33,"oui","non")</f>
        <v>non</v>
      </c>
      <c r="E33" s="37" t="str">
        <f>IF(MESU_TEST!AH33,"oui","non")</f>
        <v>oui</v>
      </c>
      <c r="F33" s="37" t="s">
        <v>679</v>
      </c>
    </row>
    <row r="34" spans="1:6" x14ac:dyDescent="0.25">
      <c r="A34" s="39" t="str">
        <f>IF(MESU_TEST!AF34,"oui","non")</f>
        <v>non</v>
      </c>
      <c r="B34" s="21" t="str">
        <f>IF(MESU_TEST!BD34=TRUE,"mauvais",IF(MESU_TEST!BD34=FALSE,"bon","-"))</f>
        <v>-</v>
      </c>
      <c r="C34" s="80" t="str">
        <f>B34</f>
        <v>-</v>
      </c>
      <c r="D34" s="37" t="str">
        <f>IF(MESU_TEST!AE34,"oui","non")</f>
        <v>oui</v>
      </c>
      <c r="E34" s="37" t="str">
        <f>IF(MESU_TEST!AH34,"oui","non")</f>
        <v>non</v>
      </c>
      <c r="F34" s="37" t="s">
        <v>679</v>
      </c>
    </row>
    <row r="35" spans="1:6" x14ac:dyDescent="0.25">
      <c r="A35" s="39" t="str">
        <f>IF(MESU_TEST!AF35,"oui","non")</f>
        <v>oui</v>
      </c>
      <c r="B35" s="21" t="str">
        <f>IF(MESU_TEST!BD35=TRUE,"mauvais",IF(MESU_TEST!BD35=FALSE,"bon","-"))</f>
        <v>bon</v>
      </c>
      <c r="C35" s="80" t="str">
        <f>MESU_TEST!BA35</f>
        <v>FAIBLE</v>
      </c>
      <c r="D35" s="37" t="str">
        <f>IF(MESU_TEST!AE35,"oui","non")</f>
        <v>oui</v>
      </c>
      <c r="E35" s="37" t="str">
        <f>IF(MESU_TEST!AH35,"oui","non")</f>
        <v>non</v>
      </c>
      <c r="F35" s="37" t="s">
        <v>679</v>
      </c>
    </row>
    <row r="36" spans="1:6" x14ac:dyDescent="0.25">
      <c r="A36" s="39" t="str">
        <f>IF(MESU_TEST!AF36,"oui","non")</f>
        <v>oui</v>
      </c>
      <c r="B36" s="21" t="str">
        <f>IF(MESU_TEST!BD36=TRUE,"mauvais",IF(MESU_TEST!BD36=FALSE,"bon","-"))</f>
        <v>bon</v>
      </c>
      <c r="C36" s="80" t="str">
        <f>MESU_TEST!BA36</f>
        <v>FAIBLE</v>
      </c>
      <c r="D36" s="37" t="str">
        <f>IF(MESU_TEST!AE36,"oui","non")</f>
        <v>oui</v>
      </c>
      <c r="E36" s="37" t="str">
        <f>IF(MESU_TEST!AH36,"oui","non")</f>
        <v>non</v>
      </c>
      <c r="F36" s="37" t="s">
        <v>679</v>
      </c>
    </row>
    <row r="37" spans="1:6" x14ac:dyDescent="0.25">
      <c r="A37" s="39" t="str">
        <f>IF(MESU_TEST!AF37,"oui","non")</f>
        <v>non</v>
      </c>
      <c r="B37" s="21" t="str">
        <f>IF(MESU_TEST!BD37=TRUE,"mauvais",IF(MESU_TEST!BD37=FALSE,"bon","-"))</f>
        <v>-</v>
      </c>
      <c r="C37" s="80" t="str">
        <f>B37</f>
        <v>-</v>
      </c>
      <c r="D37" s="37" t="str">
        <f>IF(MESU_TEST!AE37,"oui","non")</f>
        <v>oui</v>
      </c>
      <c r="E37" s="37" t="str">
        <f>IF(MESU_TEST!AH37,"oui","non")</f>
        <v>non</v>
      </c>
      <c r="F37" s="37" t="s">
        <v>680</v>
      </c>
    </row>
    <row r="38" spans="1:6" x14ac:dyDescent="0.25">
      <c r="A38" s="39" t="str">
        <f>IF(MESU_TEST!AF38,"oui","non")</f>
        <v>non</v>
      </c>
      <c r="B38" s="21" t="str">
        <f>IF(MESU_TEST!BD38=TRUE,"mauvais",IF(MESU_TEST!BD38=FALSE,"bon","-"))</f>
        <v>-</v>
      </c>
      <c r="C38" s="80" t="str">
        <f>B38</f>
        <v>-</v>
      </c>
      <c r="D38" s="37" t="str">
        <f>IF(MESU_TEST!AE38,"oui","non")</f>
        <v>oui</v>
      </c>
      <c r="E38" s="37" t="str">
        <f>IF(MESU_TEST!AH38,"oui","non")</f>
        <v>non</v>
      </c>
      <c r="F38" s="37" t="s">
        <v>679</v>
      </c>
    </row>
    <row r="39" spans="1:6" x14ac:dyDescent="0.25">
      <c r="A39" s="39" t="str">
        <f>IF(MESU_TEST!AF39,"oui","non")</f>
        <v>oui</v>
      </c>
      <c r="B39" s="21" t="str">
        <f>IF(MESU_TEST!BD39=TRUE,"mauvais",IF(MESU_TEST!BD39=FALSE,"bon","-"))</f>
        <v>bon</v>
      </c>
      <c r="C39" s="80" t="str">
        <f>MESU_TEST!BA39</f>
        <v>FAIBLE</v>
      </c>
      <c r="D39" s="37" t="str">
        <f>IF(MESU_TEST!AE39,"oui","non")</f>
        <v>oui</v>
      </c>
      <c r="E39" s="37" t="str">
        <f>IF(MESU_TEST!AH39,"oui","non")</f>
        <v>non</v>
      </c>
      <c r="F39" s="37" t="s">
        <v>679</v>
      </c>
    </row>
    <row r="40" spans="1:6" x14ac:dyDescent="0.25">
      <c r="A40" s="39" t="str">
        <f>IF(MESU_TEST!AF40,"oui","non")</f>
        <v>oui</v>
      </c>
      <c r="B40" s="21" t="str">
        <f>IF(MESU_TEST!BD40=TRUE,"mauvais",IF(MESU_TEST!BD40=FALSE,"bon","-"))</f>
        <v>bon</v>
      </c>
      <c r="C40" s="80" t="str">
        <f>MESU_TEST!BA40</f>
        <v>FAIBLE</v>
      </c>
      <c r="D40" s="37" t="str">
        <f>IF(MESU_TEST!AE40,"oui","non")</f>
        <v>oui</v>
      </c>
      <c r="E40" s="37" t="str">
        <f>IF(MESU_TEST!AH40,"oui","non")</f>
        <v>non</v>
      </c>
      <c r="F40" s="37" t="s">
        <v>679</v>
      </c>
    </row>
    <row r="41" spans="1:6" x14ac:dyDescent="0.25">
      <c r="A41" s="39" t="str">
        <f>IF(MESU_TEST!AF41,"oui","non")</f>
        <v>oui</v>
      </c>
      <c r="B41" s="21" t="str">
        <f>IF(MESU_TEST!BD41=TRUE,"mauvais",IF(MESU_TEST!BD41=FALSE,"bon","-"))</f>
        <v>bon</v>
      </c>
      <c r="C41" s="80" t="str">
        <f>MESU_TEST!BA41</f>
        <v>MOYEN</v>
      </c>
      <c r="D41" s="37" t="str">
        <f>IF(MESU_TEST!AE41,"oui","non")</f>
        <v>oui</v>
      </c>
      <c r="E41" s="37" t="str">
        <f>IF(MESU_TEST!AH41,"oui","non")</f>
        <v>non</v>
      </c>
      <c r="F41" s="37" t="s">
        <v>680</v>
      </c>
    </row>
    <row r="42" spans="1:6" x14ac:dyDescent="0.25">
      <c r="A42" s="39" t="str">
        <f>IF(MESU_TEST!AF42,"oui","non")</f>
        <v>oui</v>
      </c>
      <c r="B42" s="21" t="str">
        <f>IF(MESU_TEST!BD42=TRUE,"mauvais",IF(MESU_TEST!BD42=FALSE,"bon","-"))</f>
        <v>bon</v>
      </c>
      <c r="C42" s="80" t="str">
        <f>MESU_TEST!BA42</f>
        <v>FAIBLE</v>
      </c>
      <c r="D42" s="37" t="str">
        <f>IF(MESU_TEST!AE42,"oui","non")</f>
        <v>oui</v>
      </c>
      <c r="E42" s="37" t="str">
        <f>IF(MESU_TEST!AH42,"oui","non")</f>
        <v>non</v>
      </c>
      <c r="F42" s="37" t="s">
        <v>679</v>
      </c>
    </row>
    <row r="43" spans="1:6" x14ac:dyDescent="0.25">
      <c r="A43" s="39" t="str">
        <f>IF(MESU_TEST!AF43,"oui","non")</f>
        <v>oui</v>
      </c>
      <c r="B43" s="21" t="str">
        <f>IF(MESU_TEST!BD43=TRUE,"mauvais",IF(MESU_TEST!BD43=FALSE,"bon","-"))</f>
        <v>mauvais</v>
      </c>
      <c r="C43" s="80" t="str">
        <f>MESU_TEST!BA43</f>
        <v>MOYEN</v>
      </c>
      <c r="D43" s="37" t="str">
        <f>IF(MESU_TEST!AE43,"oui","non")</f>
        <v>oui</v>
      </c>
      <c r="E43" s="37" t="str">
        <f>IF(MESU_TEST!AH43,"oui","non")</f>
        <v>non</v>
      </c>
      <c r="F43" s="37" t="s">
        <v>680</v>
      </c>
    </row>
    <row r="44" spans="1:6" x14ac:dyDescent="0.25">
      <c r="A44" s="39" t="str">
        <f>IF(MESU_TEST!AF44,"oui","non")</f>
        <v>non</v>
      </c>
      <c r="B44" s="74" t="s">
        <v>658</v>
      </c>
      <c r="C44" s="81" t="s">
        <v>666</v>
      </c>
      <c r="D44" s="37" t="str">
        <f>IF(MESU_TEST!AE44,"oui","non")</f>
        <v>oui</v>
      </c>
      <c r="E44" s="37" t="str">
        <f>IF(MESU_TEST!AH44,"oui","non")</f>
        <v>non</v>
      </c>
      <c r="F44" s="37" t="s">
        <v>679</v>
      </c>
    </row>
    <row r="45" spans="1:6" x14ac:dyDescent="0.25">
      <c r="A45" s="39" t="str">
        <f>IF(MESU_TEST!AF45,"oui","non")</f>
        <v>oui</v>
      </c>
      <c r="B45" s="74" t="s">
        <v>658</v>
      </c>
      <c r="C45" s="81" t="s">
        <v>666</v>
      </c>
      <c r="D45" s="37" t="str">
        <f>IF(MESU_TEST!AE45,"oui","non")</f>
        <v>oui</v>
      </c>
      <c r="E45" s="37" t="str">
        <f>IF(MESU_TEST!AH45,"oui","non")</f>
        <v>non</v>
      </c>
      <c r="F45" s="37" t="s">
        <v>679</v>
      </c>
    </row>
    <row r="46" spans="1:6" x14ac:dyDescent="0.25">
      <c r="A46" s="39" t="str">
        <f>IF(MESU_TEST!AF46,"oui","non")</f>
        <v>oui</v>
      </c>
      <c r="B46" s="21" t="str">
        <f>IF(MESU_TEST!BD46=TRUE,"mauvais",IF(MESU_TEST!BD46=FALSE,"bon","-"))</f>
        <v>bon</v>
      </c>
      <c r="C46" s="80" t="str">
        <f>MESU_TEST!BA46</f>
        <v>FAIBLE</v>
      </c>
      <c r="D46" s="37" t="str">
        <f>IF(MESU_TEST!AE46,"oui","non")</f>
        <v>oui</v>
      </c>
      <c r="E46" s="37" t="str">
        <f>IF(MESU_TEST!AH46,"oui","non")</f>
        <v>non</v>
      </c>
      <c r="F46" s="37" t="s">
        <v>679</v>
      </c>
    </row>
    <row r="47" spans="1:6" x14ac:dyDescent="0.25">
      <c r="A47" s="39" t="str">
        <f>IF(MESU_TEST!AF47,"oui","non")</f>
        <v>oui</v>
      </c>
      <c r="B47" s="74" t="s">
        <v>658</v>
      </c>
      <c r="C47" s="81" t="s">
        <v>666</v>
      </c>
      <c r="D47" s="37" t="str">
        <f>IF(MESU_TEST!AE47,"oui","non")</f>
        <v>oui</v>
      </c>
      <c r="E47" s="37" t="str">
        <f>IF(MESU_TEST!AH47,"oui","non")</f>
        <v>non</v>
      </c>
      <c r="F47" s="37" t="s">
        <v>679</v>
      </c>
    </row>
    <row r="48" spans="1:6" x14ac:dyDescent="0.25">
      <c r="A48" s="39" t="str">
        <f>IF(MESU_TEST!AF48,"oui","non")</f>
        <v>non</v>
      </c>
      <c r="B48" s="21" t="str">
        <f>IF(MESU_TEST!BD48=TRUE,"mauvais",IF(MESU_TEST!BD48=FALSE,"bon","-"))</f>
        <v>-</v>
      </c>
      <c r="C48" s="80" t="str">
        <f>B48</f>
        <v>-</v>
      </c>
      <c r="D48" s="37" t="str">
        <f>IF(MESU_TEST!AE48,"oui","non")</f>
        <v>oui</v>
      </c>
      <c r="E48" s="37" t="str">
        <f>IF(MESU_TEST!AH48,"oui","non")</f>
        <v>non</v>
      </c>
      <c r="F48" s="37" t="s">
        <v>679</v>
      </c>
    </row>
    <row r="49" spans="1:6" x14ac:dyDescent="0.25">
      <c r="A49" s="39" t="str">
        <f>IF(MESU_TEST!AF49,"oui","non")</f>
        <v>oui</v>
      </c>
      <c r="B49" s="21" t="str">
        <f>IF(MESU_TEST!BD49=TRUE,"mauvais",IF(MESU_TEST!BD49=FALSE,"bon","-"))</f>
        <v>bon</v>
      </c>
      <c r="C49" s="80" t="str">
        <f>MESU_TEST!BA49</f>
        <v>FAIBLE</v>
      </c>
      <c r="D49" s="37" t="str">
        <f>IF(MESU_TEST!AE49,"oui","non")</f>
        <v>oui</v>
      </c>
      <c r="E49" s="37" t="str">
        <f>IF(MESU_TEST!AH49,"oui","non")</f>
        <v>non</v>
      </c>
      <c r="F49" s="37" t="s">
        <v>679</v>
      </c>
    </row>
    <row r="50" spans="1:6" x14ac:dyDescent="0.25">
      <c r="A50" s="39" t="str">
        <f>IF(MESU_TEST!AF50,"oui","non")</f>
        <v>oui</v>
      </c>
      <c r="B50" s="21" t="str">
        <f>IF(MESU_TEST!BD50=TRUE,"mauvais",IF(MESU_TEST!BD50=FALSE,"bon","-"))</f>
        <v>bon</v>
      </c>
      <c r="C50" s="80" t="str">
        <f>MESU_TEST!BA50</f>
        <v>MOYEN</v>
      </c>
      <c r="D50" s="37" t="str">
        <f>IF(MESU_TEST!AE50,"oui","non")</f>
        <v>oui</v>
      </c>
      <c r="E50" s="37" t="str">
        <f>IF(MESU_TEST!AH50,"oui","non")</f>
        <v>non</v>
      </c>
      <c r="F50" s="37" t="s">
        <v>680</v>
      </c>
    </row>
    <row r="51" spans="1:6" x14ac:dyDescent="0.25">
      <c r="A51" s="39" t="str">
        <f>IF(MESU_TEST!AF51,"oui","non")</f>
        <v>non</v>
      </c>
      <c r="B51" s="21" t="str">
        <f>IF(MESU_TEST!BD51=TRUE,"mauvais",IF(MESU_TEST!BD51=FALSE,"bon","-"))</f>
        <v>-</v>
      </c>
      <c r="C51" s="80" t="str">
        <f>B51</f>
        <v>-</v>
      </c>
      <c r="D51" s="37" t="str">
        <f>IF(MESU_TEST!AE51,"oui","non")</f>
        <v>oui</v>
      </c>
      <c r="E51" s="37" t="str">
        <f>IF(MESU_TEST!AH51,"oui","non")</f>
        <v>non</v>
      </c>
      <c r="F51" s="37" t="s">
        <v>680</v>
      </c>
    </row>
    <row r="52" spans="1:6" x14ac:dyDescent="0.25">
      <c r="A52" s="39" t="str">
        <f>IF(MESU_TEST!AF52,"oui","non")</f>
        <v>oui</v>
      </c>
      <c r="B52" s="21" t="str">
        <f>IF(MESU_TEST!BD52=TRUE,"mauvais",IF(MESU_TEST!BD52=FALSE,"bon","-"))</f>
        <v>bon</v>
      </c>
      <c r="C52" s="80" t="str">
        <f>MESU_TEST!BA52</f>
        <v>FAIBLE</v>
      </c>
      <c r="D52" s="37" t="str">
        <f>IF(MESU_TEST!AE52,"oui","non")</f>
        <v>oui</v>
      </c>
      <c r="E52" s="37" t="str">
        <f>IF(MESU_TEST!AH52,"oui","non")</f>
        <v>non</v>
      </c>
      <c r="F52" s="37" t="s">
        <v>680</v>
      </c>
    </row>
    <row r="53" spans="1:6" x14ac:dyDescent="0.25">
      <c r="A53" s="39" t="str">
        <f>IF(MESU_TEST!AF53,"oui","non")</f>
        <v>non</v>
      </c>
      <c r="B53" s="21" t="str">
        <f>IF(MESU_TEST!BD53=TRUE,"mauvais",IF(MESU_TEST!BD53=FALSE,"bon","-"))</f>
        <v>-</v>
      </c>
      <c r="C53" s="80" t="str">
        <f>B53</f>
        <v>-</v>
      </c>
      <c r="D53" s="37" t="str">
        <f>IF(MESU_TEST!AE53,"oui","non")</f>
        <v>oui</v>
      </c>
      <c r="E53" s="37" t="str">
        <f>IF(MESU_TEST!AH53,"oui","non")</f>
        <v>non</v>
      </c>
      <c r="F53" s="37" t="s">
        <v>680</v>
      </c>
    </row>
    <row r="54" spans="1:6" x14ac:dyDescent="0.25">
      <c r="A54" s="39" t="str">
        <f>IF(MESU_TEST!AF54,"oui","non")</f>
        <v>oui</v>
      </c>
      <c r="B54" s="21" t="str">
        <f>IF(MESU_TEST!BD54=TRUE,"mauvais",IF(MESU_TEST!BD54=FALSE,"bon","-"))</f>
        <v>bon</v>
      </c>
      <c r="C54" s="80" t="str">
        <f>MESU_TEST!BA54</f>
        <v>FORT</v>
      </c>
      <c r="D54" s="37" t="str">
        <f>IF(MESU_TEST!AE54,"oui","non")</f>
        <v>oui</v>
      </c>
      <c r="E54" s="37" t="str">
        <f>IF(MESU_TEST!AH54,"oui","non")</f>
        <v>non</v>
      </c>
      <c r="F54" s="37" t="s">
        <v>679</v>
      </c>
    </row>
    <row r="55" spans="1:6" x14ac:dyDescent="0.25">
      <c r="A55" s="39" t="str">
        <f>IF(MESU_TEST!AF55,"oui","non")</f>
        <v>non</v>
      </c>
      <c r="B55" s="21" t="str">
        <f>IF(MESU_TEST!BD55=TRUE,"mauvais",IF(MESU_TEST!BD55=FALSE,"bon","-"))</f>
        <v>-</v>
      </c>
      <c r="C55" s="80" t="str">
        <f>B55</f>
        <v>-</v>
      </c>
      <c r="D55" s="37" t="str">
        <f>IF(MESU_TEST!AE55,"oui","non")</f>
        <v>non</v>
      </c>
      <c r="E55" s="37" t="str">
        <f>IF(MESU_TEST!AH55,"oui","non")</f>
        <v>non</v>
      </c>
      <c r="F55" s="37" t="s">
        <v>679</v>
      </c>
    </row>
    <row r="56" spans="1:6" x14ac:dyDescent="0.25">
      <c r="A56" s="39" t="str">
        <f>IF(MESU_TEST!AF56,"oui","non")</f>
        <v>non</v>
      </c>
      <c r="B56" s="21" t="str">
        <f>IF(MESU_TEST!BD56=TRUE,"mauvais",IF(MESU_TEST!BD56=FALSE,"bon","-"))</f>
        <v>-</v>
      </c>
      <c r="C56" s="80" t="str">
        <f>B56</f>
        <v>-</v>
      </c>
      <c r="D56" s="37" t="str">
        <f>IF(MESU_TEST!AE56,"oui","non")</f>
        <v>non</v>
      </c>
      <c r="E56" s="37" t="str">
        <f>IF(MESU_TEST!AH56,"oui","non")</f>
        <v>non</v>
      </c>
      <c r="F56" s="37" t="s">
        <v>679</v>
      </c>
    </row>
    <row r="57" spans="1:6" x14ac:dyDescent="0.25">
      <c r="A57" s="39" t="str">
        <f>IF(MESU_TEST!AF57,"oui","non")</f>
        <v>oui</v>
      </c>
      <c r="B57" s="21" t="str">
        <f>IF(MESU_TEST!BD57=TRUE,"mauvais",IF(MESU_TEST!BD57=FALSE,"bon","-"))</f>
        <v>bon</v>
      </c>
      <c r="C57" s="80" t="str">
        <f>MESU_TEST!BA57</f>
        <v>FAIBLE</v>
      </c>
      <c r="D57" s="37" t="str">
        <f>IF(MESU_TEST!AE57,"oui","non")</f>
        <v>oui</v>
      </c>
      <c r="E57" s="37" t="str">
        <f>IF(MESU_TEST!AH57,"oui","non")</f>
        <v>non</v>
      </c>
      <c r="F57" s="37" t="s">
        <v>679</v>
      </c>
    </row>
    <row r="58" spans="1:6" x14ac:dyDescent="0.25">
      <c r="A58" s="39" t="str">
        <f>IF(MESU_TEST!AF58,"oui","non")</f>
        <v>oui</v>
      </c>
      <c r="B58" s="21" t="str">
        <f>IF(MESU_TEST!BD58=TRUE,"mauvais",IF(MESU_TEST!BD58=FALSE,"bon","-"))</f>
        <v>bon</v>
      </c>
      <c r="C58" s="80" t="str">
        <f>MESU_TEST!BA58</f>
        <v>FAIBLE</v>
      </c>
      <c r="D58" s="37" t="str">
        <f>IF(MESU_TEST!AE58,"oui","non")</f>
        <v>oui</v>
      </c>
      <c r="E58" s="37" t="str">
        <f>IF(MESU_TEST!AH58,"oui","non")</f>
        <v>non</v>
      </c>
      <c r="F58" s="37" t="s">
        <v>680</v>
      </c>
    </row>
    <row r="59" spans="1:6" x14ac:dyDescent="0.25">
      <c r="A59" s="39" t="str">
        <f>IF(MESU_TEST!AF59,"oui","non")</f>
        <v>oui</v>
      </c>
      <c r="B59" s="21" t="str">
        <f>IF(MESU_TEST!BD59=TRUE,"mauvais",IF(MESU_TEST!BD59=FALSE,"bon","-"))</f>
        <v>bon</v>
      </c>
      <c r="C59" s="80" t="str">
        <f>MESU_TEST!BA59</f>
        <v>FAIBLE</v>
      </c>
      <c r="D59" s="37" t="str">
        <f>IF(MESU_TEST!AE59,"oui","non")</f>
        <v>oui</v>
      </c>
      <c r="E59" s="37" t="str">
        <f>IF(MESU_TEST!AH59,"oui","non")</f>
        <v>non</v>
      </c>
      <c r="F59" s="37" t="s">
        <v>679</v>
      </c>
    </row>
    <row r="60" spans="1:6" x14ac:dyDescent="0.25">
      <c r="A60" s="39" t="str">
        <f>IF(MESU_TEST!AF60,"oui","non")</f>
        <v>oui</v>
      </c>
      <c r="B60" s="21" t="str">
        <f>IF(MESU_TEST!BD60=TRUE,"mauvais",IF(MESU_TEST!BD60=FALSE,"bon","-"))</f>
        <v>bon</v>
      </c>
      <c r="C60" s="80" t="str">
        <f>MESU_TEST!BA60</f>
        <v>FAIBLE</v>
      </c>
      <c r="D60" s="37" t="str">
        <f>IF(MESU_TEST!AE60,"oui","non")</f>
        <v>oui</v>
      </c>
      <c r="E60" s="37" t="str">
        <f>IF(MESU_TEST!AH60,"oui","non")</f>
        <v>non</v>
      </c>
      <c r="F60" s="37" t="s">
        <v>679</v>
      </c>
    </row>
    <row r="61" spans="1:6" x14ac:dyDescent="0.25">
      <c r="A61" s="39" t="str">
        <f>IF(MESU_TEST!AF61,"oui","non")</f>
        <v>oui</v>
      </c>
      <c r="B61" s="21" t="str">
        <f>IF(MESU_TEST!BD61=TRUE,"mauvais",IF(MESU_TEST!BD61=FALSE,"bon","-"))</f>
        <v>bon</v>
      </c>
      <c r="C61" s="80" t="str">
        <f>MESU_TEST!BA61</f>
        <v>FORT</v>
      </c>
      <c r="D61" s="37" t="str">
        <f>IF(MESU_TEST!AE61,"oui","non")</f>
        <v>non</v>
      </c>
      <c r="E61" s="37" t="str">
        <f>IF(MESU_TEST!AH61,"oui","non")</f>
        <v>non</v>
      </c>
      <c r="F61" s="37" t="s">
        <v>679</v>
      </c>
    </row>
    <row r="62" spans="1:6" x14ac:dyDescent="0.25">
      <c r="A62" s="39" t="str">
        <f>IF(MESU_TEST!AF62,"oui","non")</f>
        <v>oui</v>
      </c>
      <c r="B62" s="21" t="str">
        <f>IF(MESU_TEST!BD62=TRUE,"mauvais",IF(MESU_TEST!BD62=FALSE,"bon","-"))</f>
        <v>bon</v>
      </c>
      <c r="C62" s="80" t="str">
        <f>MESU_TEST!BA62</f>
        <v>FORT</v>
      </c>
      <c r="D62" s="37" t="str">
        <f>IF(MESU_TEST!AE62,"oui","non")</f>
        <v>non</v>
      </c>
      <c r="E62" s="37" t="str">
        <f>IF(MESU_TEST!AH62,"oui","non")</f>
        <v>non</v>
      </c>
      <c r="F62" s="37" t="s">
        <v>680</v>
      </c>
    </row>
    <row r="63" spans="1:6" x14ac:dyDescent="0.25">
      <c r="A63" s="39" t="str">
        <f>IF(MESU_TEST!AF63,"oui","non")</f>
        <v>oui</v>
      </c>
      <c r="B63" s="21" t="str">
        <f>IF(MESU_TEST!BD63=TRUE,"mauvais",IF(MESU_TEST!BD63=FALSE,"bon","-"))</f>
        <v>bon</v>
      </c>
      <c r="C63" s="80" t="str">
        <f>MESU_TEST!BA63</f>
        <v>MOYEN</v>
      </c>
      <c r="D63" s="37" t="str">
        <f>IF(MESU_TEST!AE63,"oui","non")</f>
        <v>oui</v>
      </c>
      <c r="E63" s="37" t="str">
        <f>IF(MESU_TEST!AH63,"oui","non")</f>
        <v>oui</v>
      </c>
      <c r="F63" s="37" t="s">
        <v>679</v>
      </c>
    </row>
    <row r="64" spans="1:6" x14ac:dyDescent="0.25">
      <c r="A64" s="39" t="str">
        <f>IF(MESU_TEST!AF64,"oui","non")</f>
        <v>non</v>
      </c>
      <c r="B64" s="21" t="str">
        <f>IF(MESU_TEST!BD64=TRUE,"mauvais",IF(MESU_TEST!BD64=FALSE,"bon","-"))</f>
        <v>-</v>
      </c>
      <c r="C64" s="80" t="str">
        <f>B64</f>
        <v>-</v>
      </c>
      <c r="D64" s="37" t="str">
        <f>IF(MESU_TEST!AE64,"oui","non")</f>
        <v>non</v>
      </c>
      <c r="E64" s="37" t="str">
        <f>IF(MESU_TEST!AH64,"oui","non")</f>
        <v>non</v>
      </c>
      <c r="F64" s="37" t="s">
        <v>679</v>
      </c>
    </row>
    <row r="65" spans="1:6" x14ac:dyDescent="0.25">
      <c r="A65" s="39" t="str">
        <f>IF(MESU_TEST!AF65,"oui","non")</f>
        <v>oui</v>
      </c>
      <c r="B65" s="21" t="str">
        <f>IF(MESU_TEST!BD65=TRUE,"mauvais",IF(MESU_TEST!BD65=FALSE,"bon","-"))</f>
        <v>mauvais</v>
      </c>
      <c r="C65" s="80" t="str">
        <f>MESU_TEST!BA65</f>
        <v>MOYEN</v>
      </c>
      <c r="D65" s="37" t="str">
        <f>IF(MESU_TEST!AE65,"oui","non")</f>
        <v>oui</v>
      </c>
      <c r="E65" s="37" t="str">
        <f>IF(MESU_TEST!AH65,"oui","non")</f>
        <v>non</v>
      </c>
      <c r="F65" s="37" t="s">
        <v>680</v>
      </c>
    </row>
    <row r="66" spans="1:6" x14ac:dyDescent="0.25">
      <c r="A66" s="39" t="str">
        <f>IF(MESU_TEST!AF66,"oui","non")</f>
        <v>oui</v>
      </c>
      <c r="B66" s="21" t="str">
        <f>IF(MESU_TEST!BD66=TRUE,"mauvais",IF(MESU_TEST!BD66=FALSE,"bon","-"))</f>
        <v>bon</v>
      </c>
      <c r="C66" s="80" t="str">
        <f>MESU_TEST!BA66</f>
        <v>FAIBLE</v>
      </c>
      <c r="D66" s="37" t="str">
        <f>IF(MESU_TEST!AE66,"oui","non")</f>
        <v>oui</v>
      </c>
      <c r="E66" s="37" t="str">
        <f>IF(MESU_TEST!AH66,"oui","non")</f>
        <v>non</v>
      </c>
      <c r="F66" s="37" t="s">
        <v>679</v>
      </c>
    </row>
    <row r="67" spans="1:6" x14ac:dyDescent="0.25">
      <c r="A67" s="39" t="str">
        <f>IF(MESU_TEST!AF67,"oui","non")</f>
        <v>oui</v>
      </c>
      <c r="B67" s="21" t="str">
        <f>IF(MESU_TEST!BD67=TRUE,"mauvais",IF(MESU_TEST!BD67=FALSE,"bon","-"))</f>
        <v>mauvais</v>
      </c>
      <c r="C67" s="80" t="str">
        <f>MESU_TEST!BA67</f>
        <v>MOYEN</v>
      </c>
      <c r="D67" s="37" t="str">
        <f>IF(MESU_TEST!AE67,"oui","non")</f>
        <v>oui</v>
      </c>
      <c r="E67" s="37" t="str">
        <f>IF(MESU_TEST!AH67,"oui","non")</f>
        <v>non</v>
      </c>
      <c r="F67" s="37" t="s">
        <v>679</v>
      </c>
    </row>
    <row r="68" spans="1:6" x14ac:dyDescent="0.25">
      <c r="A68" s="39" t="str">
        <f>IF(MESU_TEST!AF68,"oui","non")</f>
        <v>oui</v>
      </c>
      <c r="B68" s="21" t="str">
        <f>IF(MESU_TEST!BD68=TRUE,"mauvais",IF(MESU_TEST!BD68=FALSE,"bon","-"))</f>
        <v>bon</v>
      </c>
      <c r="C68" s="80" t="str">
        <f>MESU_TEST!BA68</f>
        <v>FAIBLE</v>
      </c>
      <c r="D68" s="37" t="str">
        <f>IF(MESU_TEST!AE68,"oui","non")</f>
        <v>oui</v>
      </c>
      <c r="E68" s="37" t="str">
        <f>IF(MESU_TEST!AH68,"oui","non")</f>
        <v>non</v>
      </c>
      <c r="F68" s="37" t="s">
        <v>679</v>
      </c>
    </row>
    <row r="69" spans="1:6" x14ac:dyDescent="0.25">
      <c r="A69" s="39" t="str">
        <f>IF(MESU_TEST!AF69,"oui","non")</f>
        <v>oui</v>
      </c>
      <c r="B69" s="21" t="str">
        <f>IF(MESU_TEST!BD69=TRUE,"mauvais",IF(MESU_TEST!BD69=FALSE,"bon","-"))</f>
        <v>bon</v>
      </c>
      <c r="C69" s="80" t="str">
        <f>MESU_TEST!BA69</f>
        <v>MOYEN</v>
      </c>
      <c r="D69" s="37" t="str">
        <f>IF(MESU_TEST!AE69,"oui","non")</f>
        <v>oui</v>
      </c>
      <c r="E69" s="37" t="str">
        <f>IF(MESU_TEST!AH69,"oui","non")</f>
        <v>non</v>
      </c>
      <c r="F69" s="37" t="s">
        <v>679</v>
      </c>
    </row>
    <row r="70" spans="1:6" x14ac:dyDescent="0.25">
      <c r="A70" s="39" t="str">
        <f>IF(MESU_TEST!AF70,"oui","non")</f>
        <v>non</v>
      </c>
      <c r="B70" s="21" t="str">
        <f>IF(MESU_TEST!BD70=TRUE,"mauvais",IF(MESU_TEST!BD70=FALSE,"bon","-"))</f>
        <v>-</v>
      </c>
      <c r="C70" s="80" t="str">
        <f>B70</f>
        <v>-</v>
      </c>
      <c r="D70" s="37" t="str">
        <f>IF(MESU_TEST!AE70,"oui","non")</f>
        <v>oui</v>
      </c>
      <c r="E70" s="37" t="str">
        <f>IF(MESU_TEST!AH70,"oui","non")</f>
        <v>non</v>
      </c>
      <c r="F70" s="37" t="s">
        <v>680</v>
      </c>
    </row>
    <row r="71" spans="1:6" x14ac:dyDescent="0.25">
      <c r="A71" s="39" t="str">
        <f>IF(MESU_TEST!AF71,"oui","non")</f>
        <v>non</v>
      </c>
      <c r="B71" s="21" t="str">
        <f>IF(MESU_TEST!BD71=TRUE,"mauvais",IF(MESU_TEST!BD71=FALSE,"bon","-"))</f>
        <v>-</v>
      </c>
      <c r="C71" s="80" t="str">
        <f>B71</f>
        <v>-</v>
      </c>
      <c r="D71" s="37" t="str">
        <f>IF(MESU_TEST!AE71,"oui","non")</f>
        <v>non</v>
      </c>
      <c r="E71" s="37" t="str">
        <f>IF(MESU_TEST!AH71,"oui","non")</f>
        <v>non</v>
      </c>
      <c r="F71" s="37" t="s">
        <v>679</v>
      </c>
    </row>
    <row r="72" spans="1:6" x14ac:dyDescent="0.25">
      <c r="A72" s="39" t="str">
        <f>IF(MESU_TEST!AF72,"oui","non")</f>
        <v>non</v>
      </c>
      <c r="B72" s="21" t="str">
        <f>IF(MESU_TEST!BD72=TRUE,"mauvais",IF(MESU_TEST!BD72=FALSE,"bon","-"))</f>
        <v>-</v>
      </c>
      <c r="C72" s="80" t="str">
        <f>B72</f>
        <v>-</v>
      </c>
      <c r="D72" s="37" t="str">
        <f>IF(MESU_TEST!AE72,"oui","non")</f>
        <v>non</v>
      </c>
      <c r="E72" s="37" t="str">
        <f>IF(MESU_TEST!AH72,"oui","non")</f>
        <v>non</v>
      </c>
      <c r="F72" s="37" t="s">
        <v>679</v>
      </c>
    </row>
    <row r="73" spans="1:6" x14ac:dyDescent="0.25">
      <c r="A73" s="39" t="str">
        <f>IF(MESU_TEST!AF73,"oui","non")</f>
        <v>non</v>
      </c>
      <c r="B73" s="21" t="str">
        <f>IF(MESU_TEST!BD73=TRUE,"mauvais",IF(MESU_TEST!BD73=FALSE,"bon","-"))</f>
        <v>-</v>
      </c>
      <c r="C73" s="80" t="str">
        <f>B73</f>
        <v>-</v>
      </c>
      <c r="D73" s="37" t="str">
        <f>IF(MESU_TEST!AE73,"oui","non")</f>
        <v>non</v>
      </c>
      <c r="E73" s="37" t="str">
        <f>IF(MESU_TEST!AH73,"oui","non")</f>
        <v>non</v>
      </c>
      <c r="F73" s="37" t="s">
        <v>679</v>
      </c>
    </row>
    <row r="74" spans="1:6" x14ac:dyDescent="0.25">
      <c r="A74" s="39" t="str">
        <f>IF(MESU_TEST!AF74,"oui","non")</f>
        <v>non</v>
      </c>
      <c r="B74" s="21" t="str">
        <f>IF(MESU_TEST!BD74=TRUE,"mauvais",IF(MESU_TEST!BD74=FALSE,"bon","-"))</f>
        <v>-</v>
      </c>
      <c r="C74" s="80" t="str">
        <f>B74</f>
        <v>-</v>
      </c>
      <c r="D74" s="37" t="str">
        <f>IF(MESU_TEST!AE74,"oui","non")</f>
        <v>non</v>
      </c>
      <c r="E74" s="37" t="str">
        <f>IF(MESU_TEST!AH74,"oui","non")</f>
        <v>non</v>
      </c>
      <c r="F74" s="37" t="s">
        <v>679</v>
      </c>
    </row>
    <row r="75" spans="1:6" x14ac:dyDescent="0.25">
      <c r="A75" s="39" t="str">
        <f>IF(MESU_TEST!AF75,"oui","non")</f>
        <v>non</v>
      </c>
      <c r="B75" s="21" t="str">
        <f>IF(MESU_TEST!BD75=TRUE,"mauvais",IF(MESU_TEST!BD75=FALSE,"bon","-"))</f>
        <v>-</v>
      </c>
      <c r="C75" s="80" t="str">
        <f>B75</f>
        <v>-</v>
      </c>
      <c r="D75" s="37" t="str">
        <f>IF(MESU_TEST!AE75,"oui","non")</f>
        <v>non</v>
      </c>
      <c r="E75" s="37" t="str">
        <f>IF(MESU_TEST!AH75,"oui","non")</f>
        <v>non</v>
      </c>
      <c r="F75" s="37" t="s">
        <v>679</v>
      </c>
    </row>
    <row r="76" spans="1:6" x14ac:dyDescent="0.25">
      <c r="A76" s="39" t="str">
        <f>IF(MESU_TEST!AF76,"oui","non")</f>
        <v>non</v>
      </c>
      <c r="B76" s="21" t="str">
        <f>IF(MESU_TEST!BD76=TRUE,"mauvais",IF(MESU_TEST!BD76=FALSE,"bon","-"))</f>
        <v>-</v>
      </c>
      <c r="C76" s="80" t="str">
        <f>B76</f>
        <v>-</v>
      </c>
      <c r="D76" s="37" t="str">
        <f>IF(MESU_TEST!AE76,"oui","non")</f>
        <v>non</v>
      </c>
      <c r="E76" s="37" t="str">
        <f>IF(MESU_TEST!AH76,"oui","non")</f>
        <v>non</v>
      </c>
      <c r="F76" s="37" t="s">
        <v>680</v>
      </c>
    </row>
    <row r="77" spans="1:6" x14ac:dyDescent="0.25">
      <c r="A77" s="39" t="str">
        <f>IF(MESU_TEST!AF77,"oui","non")</f>
        <v>non</v>
      </c>
      <c r="B77" s="21" t="str">
        <f>IF(MESU_TEST!BD77=TRUE,"mauvais",IF(MESU_TEST!BD77=FALSE,"bon","-"))</f>
        <v>-</v>
      </c>
      <c r="C77" s="80" t="str">
        <f>B77</f>
        <v>-</v>
      </c>
      <c r="D77" s="37" t="str">
        <f>IF(MESU_TEST!AE77,"oui","non")</f>
        <v>oui</v>
      </c>
      <c r="E77" s="37" t="str">
        <f>IF(MESU_TEST!AH77,"oui","non")</f>
        <v>non</v>
      </c>
      <c r="F77" s="37" t="s">
        <v>679</v>
      </c>
    </row>
    <row r="78" spans="1:6" x14ac:dyDescent="0.25">
      <c r="A78" s="39" t="str">
        <f>IF(MESU_TEST!AF78,"oui","non")</f>
        <v>oui</v>
      </c>
      <c r="B78" s="74" t="s">
        <v>658</v>
      </c>
      <c r="C78" s="81" t="s">
        <v>666</v>
      </c>
      <c r="D78" s="37" t="str">
        <f>IF(MESU_TEST!AE78,"oui","non")</f>
        <v>oui</v>
      </c>
      <c r="E78" s="37" t="str">
        <f>IF(MESU_TEST!AH78,"oui","non")</f>
        <v>non</v>
      </c>
      <c r="F78" s="37" t="s">
        <v>679</v>
      </c>
    </row>
    <row r="79" spans="1:6" x14ac:dyDescent="0.25">
      <c r="A79" s="39" t="str">
        <f>IF(MESU_TEST!AF79,"oui","non")</f>
        <v>non</v>
      </c>
      <c r="B79" s="21" t="str">
        <f>IF(MESU_TEST!BD79=TRUE,"mauvais",IF(MESU_TEST!BD79=FALSE,"bon","-"))</f>
        <v>-</v>
      </c>
      <c r="C79" s="80" t="str">
        <f>B79</f>
        <v>-</v>
      </c>
      <c r="D79" s="37" t="str">
        <f>IF(MESU_TEST!AE79,"oui","non")</f>
        <v>non</v>
      </c>
      <c r="E79" s="37" t="str">
        <f>IF(MESU_TEST!AH79,"oui","non")</f>
        <v>non</v>
      </c>
      <c r="F79" s="37" t="s">
        <v>679</v>
      </c>
    </row>
    <row r="80" spans="1:6" x14ac:dyDescent="0.25">
      <c r="A80" s="39" t="str">
        <f>IF(MESU_TEST!AF80,"oui","non")</f>
        <v>non</v>
      </c>
      <c r="B80" s="21" t="str">
        <f>IF(MESU_TEST!BD80=TRUE,"mauvais",IF(MESU_TEST!BD80=FALSE,"bon","-"))</f>
        <v>-</v>
      </c>
      <c r="C80" s="80" t="str">
        <f>B80</f>
        <v>-</v>
      </c>
      <c r="D80" s="37" t="str">
        <f>IF(MESU_TEST!AE80,"oui","non")</f>
        <v>non</v>
      </c>
      <c r="E80" s="37" t="str">
        <f>IF(MESU_TEST!AH80,"oui","non")</f>
        <v>non</v>
      </c>
      <c r="F80" s="37" t="s">
        <v>680</v>
      </c>
    </row>
    <row r="81" spans="1:6" x14ac:dyDescent="0.25">
      <c r="A81" s="39" t="str">
        <f>IF(MESU_TEST!AF81,"oui","non")</f>
        <v>non</v>
      </c>
      <c r="B81" s="21" t="str">
        <f>IF(MESU_TEST!BD81=TRUE,"mauvais",IF(MESU_TEST!BD81=FALSE,"bon","-"))</f>
        <v>-</v>
      </c>
      <c r="C81" s="80" t="str">
        <f>B81</f>
        <v>-</v>
      </c>
      <c r="D81" s="37" t="str">
        <f>IF(MESU_TEST!AE81,"oui","non")</f>
        <v>non</v>
      </c>
      <c r="E81" s="37" t="str">
        <f>IF(MESU_TEST!AH81,"oui","non")</f>
        <v>non</v>
      </c>
      <c r="F81" s="37" t="s">
        <v>680</v>
      </c>
    </row>
    <row r="82" spans="1:6" x14ac:dyDescent="0.25">
      <c r="A82" s="39" t="str">
        <f>IF(MESU_TEST!AF82,"oui","non")</f>
        <v>non</v>
      </c>
      <c r="B82" s="21" t="str">
        <f>IF(MESU_TEST!BD82=TRUE,"mauvais",IF(MESU_TEST!BD82=FALSE,"bon","-"))</f>
        <v>-</v>
      </c>
      <c r="C82" s="80" t="str">
        <f>B82</f>
        <v>-</v>
      </c>
      <c r="D82" s="37" t="str">
        <f>IF(MESU_TEST!AE82,"oui","non")</f>
        <v>non</v>
      </c>
      <c r="E82" s="37" t="str">
        <f>IF(MESU_TEST!AH82,"oui","non")</f>
        <v>non</v>
      </c>
      <c r="F82" s="37" t="s">
        <v>679</v>
      </c>
    </row>
    <row r="83" spans="1:6" x14ac:dyDescent="0.25">
      <c r="A83" s="39" t="str">
        <f>IF(MESU_TEST!AF83,"oui","non")</f>
        <v>non</v>
      </c>
      <c r="B83" s="21" t="str">
        <f>IF(MESU_TEST!BD83=TRUE,"mauvais",IF(MESU_TEST!BD83=FALSE,"bon","-"))</f>
        <v>-</v>
      </c>
      <c r="C83" s="80" t="str">
        <f>B83</f>
        <v>-</v>
      </c>
      <c r="D83" s="37" t="str">
        <f>IF(MESU_TEST!AE83,"oui","non")</f>
        <v>non</v>
      </c>
      <c r="E83" s="37" t="str">
        <f>IF(MESU_TEST!AH83,"oui","non")</f>
        <v>non</v>
      </c>
      <c r="F83" s="37" t="s">
        <v>679</v>
      </c>
    </row>
    <row r="84" spans="1:6" x14ac:dyDescent="0.25">
      <c r="A84" s="39" t="str">
        <f>IF(MESU_TEST!AF84,"oui","non")</f>
        <v>non</v>
      </c>
      <c r="B84" s="21" t="str">
        <f>IF(MESU_TEST!BD84=TRUE,"mauvais",IF(MESU_TEST!BD84=FALSE,"bon","-"))</f>
        <v>-</v>
      </c>
      <c r="C84" s="80" t="str">
        <f>B84</f>
        <v>-</v>
      </c>
      <c r="D84" s="37" t="str">
        <f>IF(MESU_TEST!AE84,"oui","non")</f>
        <v>oui</v>
      </c>
      <c r="E84" s="37" t="str">
        <f>IF(MESU_TEST!AH84,"oui","non")</f>
        <v>non</v>
      </c>
      <c r="F84" s="37" t="s">
        <v>679</v>
      </c>
    </row>
    <row r="85" spans="1:6" x14ac:dyDescent="0.25">
      <c r="A85" s="39" t="str">
        <f>IF(MESU_TEST!AF85,"oui","non")</f>
        <v>non</v>
      </c>
      <c r="B85" s="21" t="str">
        <f>IF(MESU_TEST!BD85=TRUE,"mauvais",IF(MESU_TEST!BD85=FALSE,"bon","-"))</f>
        <v>-</v>
      </c>
      <c r="C85" s="80" t="str">
        <f>B85</f>
        <v>-</v>
      </c>
      <c r="D85" s="37" t="str">
        <f>IF(MESU_TEST!AE85,"oui","non")</f>
        <v>non</v>
      </c>
      <c r="E85" s="37" t="str">
        <f>IF(MESU_TEST!AH85,"oui","non")</f>
        <v>non</v>
      </c>
      <c r="F85" s="37" t="s">
        <v>679</v>
      </c>
    </row>
    <row r="86" spans="1:6" x14ac:dyDescent="0.25">
      <c r="A86" s="39" t="str">
        <f>IF(MESU_TEST!AF86,"oui","non")</f>
        <v>oui</v>
      </c>
      <c r="B86" s="21" t="str">
        <f>IF(MESU_TEST!BD86=TRUE,"mauvais",IF(MESU_TEST!BD86=FALSE,"bon","-"))</f>
        <v>bon</v>
      </c>
      <c r="C86" s="80" t="str">
        <f>MESU_TEST!BA86</f>
        <v>MOYEN</v>
      </c>
      <c r="D86" s="37" t="str">
        <f>IF(MESU_TEST!AE86,"oui","non")</f>
        <v>non</v>
      </c>
      <c r="E86" s="37" t="str">
        <f>IF(MESU_TEST!AH86,"oui","non")</f>
        <v>non</v>
      </c>
      <c r="F86" s="37" t="s">
        <v>679</v>
      </c>
    </row>
    <row r="87" spans="1:6" x14ac:dyDescent="0.25">
      <c r="A87" s="39" t="str">
        <f>IF(MESU_TEST!AF87,"oui","non")</f>
        <v>oui</v>
      </c>
      <c r="B87" s="21" t="str">
        <f>IF(MESU_TEST!BD87=TRUE,"mauvais",IF(MESU_TEST!BD87=FALSE,"bon","-"))</f>
        <v>bon</v>
      </c>
      <c r="C87" s="80" t="str">
        <f>MESU_TEST!BA87</f>
        <v>FAIBLE</v>
      </c>
      <c r="D87" s="37" t="str">
        <f>IF(MESU_TEST!AE87,"oui","non")</f>
        <v>oui</v>
      </c>
      <c r="E87" s="37" t="str">
        <f>IF(MESU_TEST!AH87,"oui","non")</f>
        <v>non</v>
      </c>
      <c r="F87" s="37" t="s">
        <v>679</v>
      </c>
    </row>
    <row r="88" spans="1:6" x14ac:dyDescent="0.25">
      <c r="A88" s="39" t="str">
        <f>IF(MESU_TEST!AF88,"oui","non")</f>
        <v>oui</v>
      </c>
      <c r="B88" s="21" t="str">
        <f>IF(MESU_TEST!BD88=TRUE,"mauvais",IF(MESU_TEST!BD88=FALSE,"bon","-"))</f>
        <v>bon</v>
      </c>
      <c r="C88" s="80" t="str">
        <f>MESU_TEST!BA88</f>
        <v>FAIBLE</v>
      </c>
      <c r="D88" s="37" t="str">
        <f>IF(MESU_TEST!AE88,"oui","non")</f>
        <v>oui</v>
      </c>
      <c r="E88" s="37" t="str">
        <f>IF(MESU_TEST!AH88,"oui","non")</f>
        <v>non</v>
      </c>
      <c r="F88" s="37" t="s">
        <v>679</v>
      </c>
    </row>
    <row r="89" spans="1:6" x14ac:dyDescent="0.25">
      <c r="A89" s="39" t="str">
        <f>IF(MESU_TEST!AF89,"oui","non")</f>
        <v>oui</v>
      </c>
      <c r="B89" s="74" t="s">
        <v>658</v>
      </c>
      <c r="C89" s="81" t="s">
        <v>666</v>
      </c>
      <c r="D89" s="37" t="str">
        <f>IF(MESU_TEST!AE89,"oui","non")</f>
        <v>oui</v>
      </c>
      <c r="E89" s="37" t="str">
        <f>IF(MESU_TEST!AH89,"oui","non")</f>
        <v>non</v>
      </c>
      <c r="F89" s="37" t="s">
        <v>679</v>
      </c>
    </row>
    <row r="90" spans="1:6" x14ac:dyDescent="0.25">
      <c r="A90" s="39" t="str">
        <f>IF(MESU_TEST!AF90,"oui","non")</f>
        <v>non</v>
      </c>
      <c r="B90" s="74" t="s">
        <v>658</v>
      </c>
      <c r="C90" s="81" t="s">
        <v>666</v>
      </c>
      <c r="D90" s="37" t="str">
        <f>IF(MESU_TEST!AE90,"oui","non")</f>
        <v>oui</v>
      </c>
      <c r="E90" s="37" t="str">
        <f>IF(MESU_TEST!AH90,"oui","non")</f>
        <v>non</v>
      </c>
      <c r="F90" s="37" t="s">
        <v>679</v>
      </c>
    </row>
    <row r="91" spans="1:6" x14ac:dyDescent="0.25">
      <c r="A91" s="39" t="str">
        <f>IF(MESU_TEST!AF91,"oui","non")</f>
        <v>non</v>
      </c>
      <c r="B91" s="74" t="s">
        <v>658</v>
      </c>
      <c r="C91" s="81" t="s">
        <v>666</v>
      </c>
      <c r="D91" s="37" t="str">
        <f>IF(MESU_TEST!AE91,"oui","non")</f>
        <v>oui</v>
      </c>
      <c r="E91" s="37" t="str">
        <f>IF(MESU_TEST!AH91,"oui","non")</f>
        <v>non</v>
      </c>
      <c r="F91" s="37" t="s">
        <v>679</v>
      </c>
    </row>
    <row r="92" spans="1:6" x14ac:dyDescent="0.25">
      <c r="A92" s="39" t="str">
        <f>IF(MESU_TEST!AF92,"oui","non")</f>
        <v>non</v>
      </c>
      <c r="B92" s="21" t="str">
        <f>IF(MESU_TEST!BD92=TRUE,"mauvais",IF(MESU_TEST!BD92=FALSE,"bon","-"))</f>
        <v>-</v>
      </c>
      <c r="C92" s="80" t="str">
        <f>B92</f>
        <v>-</v>
      </c>
      <c r="D92" s="37" t="str">
        <f>IF(MESU_TEST!AE92,"oui","non")</f>
        <v>non</v>
      </c>
      <c r="E92" s="37" t="str">
        <f>IF(MESU_TEST!AH92,"oui","non")</f>
        <v>non</v>
      </c>
      <c r="F92" s="37" t="s">
        <v>679</v>
      </c>
    </row>
    <row r="93" spans="1:6" x14ac:dyDescent="0.25">
      <c r="A93" s="39" t="str">
        <f>IF(MESU_TEST!AF93,"oui","non")</f>
        <v>oui</v>
      </c>
      <c r="B93" s="21" t="str">
        <f>IF(MESU_TEST!BD93=TRUE,"mauvais",IF(MESU_TEST!BD93=FALSE,"bon","-"))</f>
        <v>bon</v>
      </c>
      <c r="C93" s="80" t="str">
        <f>MESU_TEST!BA93</f>
        <v>FAIBLE</v>
      </c>
      <c r="D93" s="37" t="str">
        <f>IF(MESU_TEST!AE93,"oui","non")</f>
        <v>oui</v>
      </c>
      <c r="E93" s="37" t="str">
        <f>IF(MESU_TEST!AH93,"oui","non")</f>
        <v>non</v>
      </c>
      <c r="F93" s="37" t="s">
        <v>679</v>
      </c>
    </row>
    <row r="94" spans="1:6" x14ac:dyDescent="0.25">
      <c r="A94" s="39" t="str">
        <f>IF(MESU_TEST!AF94,"oui","non")</f>
        <v>oui</v>
      </c>
      <c r="B94" s="21" t="str">
        <f>IF(MESU_TEST!BD94=TRUE,"mauvais",IF(MESU_TEST!BD94=FALSE,"bon","-"))</f>
        <v>mauvais</v>
      </c>
      <c r="C94" s="80" t="str">
        <f>MESU_TEST!BA94</f>
        <v>MOYEN</v>
      </c>
      <c r="D94" s="37" t="str">
        <f>IF(MESU_TEST!AE94,"oui","non")</f>
        <v>oui</v>
      </c>
      <c r="E94" s="37" t="str">
        <f>IF(MESU_TEST!AH94,"oui","non")</f>
        <v>non</v>
      </c>
      <c r="F94" s="37" t="s">
        <v>679</v>
      </c>
    </row>
    <row r="95" spans="1:6" x14ac:dyDescent="0.25">
      <c r="A95" s="39" t="str">
        <f>IF(MESU_TEST!AF95,"oui","non")</f>
        <v>oui</v>
      </c>
      <c r="B95" s="21" t="str">
        <f>IF(MESU_TEST!BD95=TRUE,"mauvais",IF(MESU_TEST!BD95=FALSE,"bon","-"))</f>
        <v>mauvais</v>
      </c>
      <c r="C95" s="80" t="str">
        <f>MESU_TEST!BA95</f>
        <v>FORT</v>
      </c>
      <c r="D95" s="37" t="str">
        <f>IF(MESU_TEST!AE95,"oui","non")</f>
        <v>oui</v>
      </c>
      <c r="E95" s="37" t="str">
        <f>IF(MESU_TEST!AH95,"oui","non")</f>
        <v>non</v>
      </c>
      <c r="F95" s="37" t="s">
        <v>679</v>
      </c>
    </row>
    <row r="96" spans="1:6" x14ac:dyDescent="0.25">
      <c r="A96" s="39" t="str">
        <f>IF(MESU_TEST!AF96,"oui","non")</f>
        <v>oui</v>
      </c>
      <c r="B96" s="21" t="str">
        <f>IF(MESU_TEST!BD96=TRUE,"mauvais",IF(MESU_TEST!BD96=FALSE,"bon","-"))</f>
        <v>bon</v>
      </c>
      <c r="C96" s="80" t="str">
        <f>MESU_TEST!BA96</f>
        <v>FAIBLE</v>
      </c>
      <c r="D96" s="37" t="str">
        <f>IF(MESU_TEST!AE96,"oui","non")</f>
        <v>oui</v>
      </c>
      <c r="E96" s="37" t="str">
        <f>IF(MESU_TEST!AH96,"oui","non")</f>
        <v>non</v>
      </c>
      <c r="F96" s="37" t="s">
        <v>679</v>
      </c>
    </row>
    <row r="97" spans="1:6" x14ac:dyDescent="0.25">
      <c r="A97" s="39" t="str">
        <f>IF(MESU_TEST!AF97,"oui","non")</f>
        <v>oui</v>
      </c>
      <c r="B97" s="21" t="str">
        <f>IF(MESU_TEST!BD97=TRUE,"mauvais",IF(MESU_TEST!BD97=FALSE,"bon","-"))</f>
        <v>bon</v>
      </c>
      <c r="C97" s="80" t="str">
        <f>MESU_TEST!BA97</f>
        <v>MOYEN</v>
      </c>
      <c r="D97" s="37" t="str">
        <f>IF(MESU_TEST!AE97,"oui","non")</f>
        <v>oui</v>
      </c>
      <c r="E97" s="37" t="str">
        <f>IF(MESU_TEST!AH97,"oui","non")</f>
        <v>non</v>
      </c>
      <c r="F97" s="37" t="s">
        <v>680</v>
      </c>
    </row>
    <row r="98" spans="1:6" x14ac:dyDescent="0.25">
      <c r="A98" s="39" t="str">
        <f>IF(MESU_TEST!AF98,"oui","non")</f>
        <v>oui</v>
      </c>
      <c r="B98" s="21" t="str">
        <f>IF(MESU_TEST!BD98=TRUE,"mauvais",IF(MESU_TEST!BD98=FALSE,"bon","-"))</f>
        <v>bon</v>
      </c>
      <c r="C98" s="80" t="str">
        <f>MESU_TEST!BA98</f>
        <v>FAIBLE</v>
      </c>
      <c r="D98" s="37" t="str">
        <f>IF(MESU_TEST!AE98,"oui","non")</f>
        <v>oui</v>
      </c>
      <c r="E98" s="37" t="str">
        <f>IF(MESU_TEST!AH98,"oui","non")</f>
        <v>non</v>
      </c>
      <c r="F98" s="37" t="s">
        <v>679</v>
      </c>
    </row>
    <row r="99" spans="1:6" x14ac:dyDescent="0.25">
      <c r="A99" s="39" t="str">
        <f>IF(MESU_TEST!AF99,"oui","non")</f>
        <v>non</v>
      </c>
      <c r="B99" s="21" t="str">
        <f>IF(MESU_TEST!BD99=TRUE,"mauvais",IF(MESU_TEST!BD99=FALSE,"bon","-"))</f>
        <v>-</v>
      </c>
      <c r="C99" s="80" t="str">
        <f>B99</f>
        <v>-</v>
      </c>
      <c r="D99" s="37" t="str">
        <f>IF(MESU_TEST!AE99,"oui","non")</f>
        <v>non</v>
      </c>
      <c r="E99" s="37" t="str">
        <f>IF(MESU_TEST!AH99,"oui","non")</f>
        <v>non</v>
      </c>
      <c r="F99" s="37" t="s">
        <v>679</v>
      </c>
    </row>
    <row r="100" spans="1:6" x14ac:dyDescent="0.25">
      <c r="A100" s="39" t="str">
        <f>IF(MESU_TEST!AF100,"oui","non")</f>
        <v>non</v>
      </c>
      <c r="B100" s="21" t="str">
        <f>IF(MESU_TEST!BD100=TRUE,"mauvais",IF(MESU_TEST!BD100=FALSE,"bon","-"))</f>
        <v>-</v>
      </c>
      <c r="C100" s="80" t="str">
        <f>B100</f>
        <v>-</v>
      </c>
      <c r="D100" s="37" t="str">
        <f>IF(MESU_TEST!AE100,"oui","non")</f>
        <v>oui</v>
      </c>
      <c r="E100" s="37" t="str">
        <f>IF(MESU_TEST!AH100,"oui","non")</f>
        <v>non</v>
      </c>
      <c r="F100" s="37" t="s">
        <v>679</v>
      </c>
    </row>
    <row r="101" spans="1:6" x14ac:dyDescent="0.25">
      <c r="A101" s="39" t="str">
        <f>IF(MESU_TEST!AF101,"oui","non")</f>
        <v>non</v>
      </c>
      <c r="B101" s="21" t="str">
        <f>IF(MESU_TEST!BD101=TRUE,"mauvais",IF(MESU_TEST!BD101=FALSE,"bon","-"))</f>
        <v>-</v>
      </c>
      <c r="C101" s="80" t="str">
        <f>B101</f>
        <v>-</v>
      </c>
      <c r="D101" s="37" t="str">
        <f>IF(MESU_TEST!AE101,"oui","non")</f>
        <v>non</v>
      </c>
      <c r="E101" s="37" t="str">
        <f>IF(MESU_TEST!AH101,"oui","non")</f>
        <v>non</v>
      </c>
      <c r="F101" s="37" t="s">
        <v>680</v>
      </c>
    </row>
    <row r="102" spans="1:6" x14ac:dyDescent="0.25">
      <c r="A102" s="39" t="str">
        <f>IF(MESU_TEST!AF102,"oui","non")</f>
        <v>non</v>
      </c>
      <c r="B102" s="21" t="str">
        <f>IF(MESU_TEST!BD102=TRUE,"mauvais",IF(MESU_TEST!BD102=FALSE,"bon","-"))</f>
        <v>-</v>
      </c>
      <c r="C102" s="80" t="str">
        <f>B102</f>
        <v>-</v>
      </c>
      <c r="D102" s="37" t="str">
        <f>IF(MESU_TEST!AE102,"oui","non")</f>
        <v>non</v>
      </c>
      <c r="E102" s="37" t="str">
        <f>IF(MESU_TEST!AH102,"oui","non")</f>
        <v>non</v>
      </c>
      <c r="F102" s="37" t="s">
        <v>679</v>
      </c>
    </row>
    <row r="103" spans="1:6" x14ac:dyDescent="0.25">
      <c r="A103" s="39" t="str">
        <f>IF(MESU_TEST!AF103,"oui","non")</f>
        <v>non</v>
      </c>
      <c r="B103" s="21" t="str">
        <f>IF(MESU_TEST!BD103=TRUE,"mauvais",IF(MESU_TEST!BD103=FALSE,"bon","-"))</f>
        <v>-</v>
      </c>
      <c r="C103" s="80" t="str">
        <f>B103</f>
        <v>-</v>
      </c>
      <c r="D103" s="37" t="str">
        <f>IF(MESU_TEST!AE103,"oui","non")</f>
        <v>non</v>
      </c>
      <c r="E103" s="37" t="str">
        <f>IF(MESU_TEST!AH103,"oui","non")</f>
        <v>non</v>
      </c>
      <c r="F103" s="37" t="s">
        <v>679</v>
      </c>
    </row>
    <row r="104" spans="1:6" x14ac:dyDescent="0.25">
      <c r="A104" s="39" t="str">
        <f>IF(MESU_TEST!AF104,"oui","non")</f>
        <v>non</v>
      </c>
      <c r="B104" s="21" t="str">
        <f>IF(MESU_TEST!BD104=TRUE,"mauvais",IF(MESU_TEST!BD104=FALSE,"bon","-"))</f>
        <v>-</v>
      </c>
      <c r="C104" s="80" t="str">
        <f>B104</f>
        <v>-</v>
      </c>
      <c r="D104" s="37" t="str">
        <f>IF(MESU_TEST!AE104,"oui","non")</f>
        <v>non</v>
      </c>
      <c r="E104" s="37" t="str">
        <f>IF(MESU_TEST!AH104,"oui","non")</f>
        <v>non</v>
      </c>
      <c r="F104" s="37" t="s">
        <v>680</v>
      </c>
    </row>
    <row r="105" spans="1:6" x14ac:dyDescent="0.25">
      <c r="A105" s="39" t="str">
        <f>IF(MESU_TEST!AF105,"oui","non")</f>
        <v>non</v>
      </c>
      <c r="B105" s="21" t="str">
        <f>IF(MESU_TEST!BD105=TRUE,"mauvais",IF(MESU_TEST!BD105=FALSE,"bon","-"))</f>
        <v>-</v>
      </c>
      <c r="C105" s="80" t="str">
        <f>B105</f>
        <v>-</v>
      </c>
      <c r="D105" s="37" t="str">
        <f>IF(MESU_TEST!AE105,"oui","non")</f>
        <v>non</v>
      </c>
      <c r="E105" s="37" t="str">
        <f>IF(MESU_TEST!AH105,"oui","non")</f>
        <v>non</v>
      </c>
      <c r="F105" s="37" t="s">
        <v>680</v>
      </c>
    </row>
    <row r="106" spans="1:6" ht="15.75" thickBot="1" x14ac:dyDescent="0.3">
      <c r="A106" s="40" t="str">
        <f>IF(MESU_TEST!AF106,"oui","non")</f>
        <v>non</v>
      </c>
      <c r="B106" s="21" t="str">
        <f>IF(MESU_TEST!BD106=TRUE,"mauvais",IF(MESU_TEST!BD106=FALSE,"bon","-"))</f>
        <v>-</v>
      </c>
      <c r="C106" s="80" t="str">
        <f>B106</f>
        <v>-</v>
      </c>
      <c r="D106" s="37" t="str">
        <f>IF(MESU_TEST!AE106,"oui","non")</f>
        <v>non</v>
      </c>
      <c r="E106" s="37" t="str">
        <f>IF(MESU_TEST!AH106,"oui","non")</f>
        <v>non</v>
      </c>
      <c r="F106" s="41" t="s">
        <v>680</v>
      </c>
    </row>
  </sheetData>
  <conditionalFormatting sqref="B1:C1">
    <cfRule type="cellIs" dxfId="34" priority="26" stopIfTrue="1" operator="equal">
      <formula>TRUE</formula>
    </cfRule>
    <cfRule type="cellIs" dxfId="33" priority="27" stopIfTrue="1" operator="equal">
      <formula>FALSE</formula>
    </cfRule>
  </conditionalFormatting>
  <conditionalFormatting sqref="A1 E1">
    <cfRule type="cellIs" dxfId="32" priority="28" stopIfTrue="1" operator="equal">
      <formula>TRUE</formula>
    </cfRule>
  </conditionalFormatting>
  <conditionalFormatting sqref="A1">
    <cfRule type="cellIs" dxfId="31" priority="29" stopIfTrue="1" operator="equal">
      <formula>"FORT"</formula>
    </cfRule>
    <cfRule type="cellIs" dxfId="30" priority="30" stopIfTrue="1" operator="equal">
      <formula>"MOYEN"</formula>
    </cfRule>
    <cfRule type="cellIs" dxfId="29" priority="31" stopIfTrue="1" operator="equal">
      <formula>"FAIBLE"</formula>
    </cfRule>
  </conditionalFormatting>
  <conditionalFormatting sqref="D1:E1">
    <cfRule type="cellIs" dxfId="28" priority="32" stopIfTrue="1" operator="equal">
      <formula>TRUE</formula>
    </cfRule>
  </conditionalFormatting>
  <conditionalFormatting sqref="B89:B91 B24 B30 B44:B45 B47 B78">
    <cfRule type="cellIs" dxfId="27" priority="33" stopIfTrue="1" operator="equal">
      <formula>"FORT"</formula>
    </cfRule>
    <cfRule type="cellIs" dxfId="26" priority="34" stopIfTrue="1" operator="equal">
      <formula>"MOYEN"</formula>
    </cfRule>
    <cfRule type="cellIs" dxfId="25" priority="35" stopIfTrue="1" operator="equal">
      <formula>"FAIBLE"</formula>
    </cfRule>
  </conditionalFormatting>
  <conditionalFormatting sqref="B92:B106 B25:B29 B31:B43 B46 B48:B77 B79:B88 A1:A106 B1:B23 C1:E1">
    <cfRule type="cellIs" dxfId="24" priority="24" stopIfTrue="1" operator="equal">
      <formula>"mauvais"</formula>
    </cfRule>
    <cfRule type="cellIs" dxfId="23" priority="25" stopIfTrue="1" operator="equal">
      <formula>"bon"</formula>
    </cfRule>
  </conditionalFormatting>
  <conditionalFormatting sqref="F1">
    <cfRule type="cellIs" dxfId="22" priority="23" stopIfTrue="1" operator="equal">
      <formula>TRUE</formula>
    </cfRule>
  </conditionalFormatting>
  <conditionalFormatting sqref="D2:E106">
    <cfRule type="cellIs" dxfId="21" priority="20" stopIfTrue="1" operator="equal">
      <formula>"FORT"</formula>
    </cfRule>
    <cfRule type="cellIs" dxfId="20" priority="21" stopIfTrue="1" operator="equal">
      <formula>"MOYEN"</formula>
    </cfRule>
    <cfRule type="cellIs" dxfId="19" priority="22" stopIfTrue="1" operator="equal">
      <formula>"FAIBLE"</formula>
    </cfRule>
  </conditionalFormatting>
  <conditionalFormatting sqref="D2:E106">
    <cfRule type="cellIs" dxfId="18" priority="18" stopIfTrue="1" operator="equal">
      <formula>"non"</formula>
    </cfRule>
    <cfRule type="cellIs" dxfId="17" priority="19" stopIfTrue="1" operator="equal">
      <formula>"oui"</formula>
    </cfRule>
  </conditionalFormatting>
  <conditionalFormatting sqref="C2:C106">
    <cfRule type="expression" dxfId="16" priority="12" stopIfTrue="1">
      <formula>AND($D$4="mauvais",$E$4="faible")</formula>
    </cfRule>
    <cfRule type="expression" dxfId="15" priority="13" stopIfTrue="1">
      <formula>AND($D$4="bon",$E$4="fort")</formula>
    </cfRule>
    <cfRule type="expression" dxfId="14" priority="14" stopIfTrue="1">
      <formula>AND($D$4="bon",$E$4="moyen")</formula>
    </cfRule>
    <cfRule type="expression" dxfId="13" priority="15" stopIfTrue="1">
      <formula>AND($D$4="bon",$E$4="faible")</formula>
    </cfRule>
    <cfRule type="expression" dxfId="12" priority="16" stopIfTrue="1">
      <formula>AND($D$4="mauvais",$E$4="fort")</formula>
    </cfRule>
    <cfRule type="expression" dxfId="11" priority="17" stopIfTrue="1">
      <formula>AND($D$4="mauvais",$E$4="moyen")</formula>
    </cfRule>
  </conditionalFormatting>
  <conditionalFormatting sqref="C2:C106">
    <cfRule type="expression" dxfId="10" priority="6" stopIfTrue="1">
      <formula>AND(B2="mauvais",C2="faible")</formula>
    </cfRule>
    <cfRule type="expression" dxfId="9" priority="7" stopIfTrue="1">
      <formula>AND(B2="bon",C2="fort")</formula>
    </cfRule>
    <cfRule type="expression" dxfId="8" priority="8" stopIfTrue="1">
      <formula>AND(B2="bon",C2="moyen")</formula>
    </cfRule>
    <cfRule type="expression" dxfId="7" priority="9" stopIfTrue="1">
      <formula>AND(B2="bon",C2="faible")</formula>
    </cfRule>
    <cfRule type="expression" dxfId="6" priority="10" stopIfTrue="1">
      <formula>AND(B2="mauvais",C2="fort")</formula>
    </cfRule>
    <cfRule type="expression" dxfId="5" priority="11" stopIfTrue="1">
      <formula>AND(B2="mauvais",C2="moyen")</formula>
    </cfRule>
  </conditionalFormatting>
  <conditionalFormatting sqref="F2:F106">
    <cfRule type="cellIs" dxfId="4" priority="3" stopIfTrue="1" operator="equal">
      <formula>"FORT"</formula>
    </cfRule>
    <cfRule type="cellIs" dxfId="3" priority="4" stopIfTrue="1" operator="equal">
      <formula>"MOYEN"</formula>
    </cfRule>
    <cfRule type="cellIs" dxfId="2" priority="5" stopIfTrue="1" operator="equal">
      <formula>"FAIBLE"</formula>
    </cfRule>
  </conditionalFormatting>
  <conditionalFormatting sqref="F2:F106">
    <cfRule type="cellIs" dxfId="1" priority="1" stopIfTrue="1" operator="equal">
      <formula>"non"</formula>
    </cfRule>
    <cfRule type="cellIs" dxfId="0" priority="2" stopIfTrue="1" operator="equal">
      <formula>"oui"</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MESU_MESO</vt:lpstr>
      <vt:lpstr>MESU_TEST</vt:lpstr>
      <vt:lpstr>MESU_remplissage_FICHE</vt:lpstr>
      <vt:lpstr>MESU_MESO!Extraire</vt:lpstr>
      <vt:lpstr>MESU_TEST!Impression_des_titres</vt:lpstr>
      <vt:lpstr>MESU_TEST!Zone_d_impression</vt:lpstr>
    </vt:vector>
  </TitlesOfParts>
  <Company>BRGM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BRGM</dc:creator>
  <cp:lastModifiedBy>Régis Haubourg</cp:lastModifiedBy>
  <cp:lastPrinted>2013-03-12T09:49:27Z</cp:lastPrinted>
  <dcterms:created xsi:type="dcterms:W3CDTF">2012-06-15T14:20:57Z</dcterms:created>
  <dcterms:modified xsi:type="dcterms:W3CDTF">2015-02-04T14:26:57Z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0x010100BA65E27C73D0AC4796EBA794A60134E8</vt:lpwstr>
  </property>
</Properties>
</file>